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270" windowWidth="11340" windowHeight="6540" activeTab="0"/>
  </bookViews>
  <sheets>
    <sheet name="Rachunek zysków i strat" sheetId="1" r:id="rId1"/>
    <sheet name="Aktywa" sheetId="2" r:id="rId2"/>
    <sheet name="Pasywa" sheetId="3" r:id="rId3"/>
    <sheet name="cit" sheetId="4" r:id="rId4"/>
    <sheet name="pk statutowe" sheetId="5" r:id="rId5"/>
  </sheets>
  <definedNames>
    <definedName name="_xlnm.Print_Area" localSheetId="0">'Rachunek zysków i strat'!$A$1:$F$129</definedName>
  </definedNames>
  <calcPr fullCalcOnLoad="1"/>
</workbook>
</file>

<file path=xl/sharedStrings.xml><?xml version="1.0" encoding="utf-8"?>
<sst xmlns="http://schemas.openxmlformats.org/spreadsheetml/2006/main" count="424" uniqueCount="265">
  <si>
    <t>Nazwa</t>
  </si>
  <si>
    <t>Nr. Konta</t>
  </si>
  <si>
    <t>Przychody z działalności statutowej</t>
  </si>
  <si>
    <t>A</t>
  </si>
  <si>
    <t>I</t>
  </si>
  <si>
    <t>II</t>
  </si>
  <si>
    <t>Składki brutto określone statutem</t>
  </si>
  <si>
    <t>B</t>
  </si>
  <si>
    <t>C</t>
  </si>
  <si>
    <t>D</t>
  </si>
  <si>
    <t>E</t>
  </si>
  <si>
    <t>F</t>
  </si>
  <si>
    <t>Przychody finansowe</t>
  </si>
  <si>
    <t>Koszty finansowe</t>
  </si>
  <si>
    <t>G</t>
  </si>
  <si>
    <t>H</t>
  </si>
  <si>
    <t>J</t>
  </si>
  <si>
    <t>Zyski nadzwyczajne - wielkość dodatnia</t>
  </si>
  <si>
    <t>Straty nadzwyczajne - wielkość ujemna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</si>
  <si>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</si>
  <si>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</si>
  <si>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</si>
  <si>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</si>
  <si>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</si>
  <si>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III</t>
  </si>
  <si>
    <t>IV</t>
  </si>
  <si>
    <t>V</t>
  </si>
  <si>
    <t>Należności krótkoterminowe</t>
  </si>
  <si>
    <t>Inwestycje krótkoterminowe</t>
  </si>
  <si>
    <t>Środki pieniężne</t>
  </si>
  <si>
    <t>Fundusz statutowy</t>
  </si>
  <si>
    <t>Wynik finansowy netto za rok obrotowy</t>
  </si>
  <si>
    <t>Kredyty i pożyczki</t>
  </si>
  <si>
    <t>Inne zobowiązania</t>
  </si>
  <si>
    <t>Fundusze specjalne</t>
  </si>
  <si>
    <t>Rezerwy na zobowiązania</t>
  </si>
  <si>
    <t>Rozliczenia międzyokresowe</t>
  </si>
  <si>
    <t>Inne rozliczenia międzyokresowe</t>
  </si>
  <si>
    <t>Krótkoterminowe rozliczenia międzyokresowe</t>
  </si>
  <si>
    <t>131</t>
  </si>
  <si>
    <t>249</t>
  </si>
  <si>
    <t>Dotacje</t>
  </si>
  <si>
    <t>Koszty zakończonych prac rozwojowych</t>
  </si>
  <si>
    <t>1.</t>
  </si>
  <si>
    <t>Wartość firmy</t>
  </si>
  <si>
    <t>Inne wartości niematerialne i prawne</t>
  </si>
  <si>
    <t>Zaliczki na wartości niematerialne i prawne</t>
  </si>
  <si>
    <t>2.</t>
  </si>
  <si>
    <t>3.</t>
  </si>
  <si>
    <t>4.</t>
  </si>
  <si>
    <t>a)</t>
  </si>
  <si>
    <t>b)</t>
  </si>
  <si>
    <t>c)</t>
  </si>
  <si>
    <t>d)</t>
  </si>
  <si>
    <t>e)</t>
  </si>
  <si>
    <t>Środki trwałe</t>
  </si>
  <si>
    <t>Grunty (w tym prawo wieczystego użytkowania gruntów)</t>
  </si>
  <si>
    <t>Budynki, lokale, obiekty inżynierii lądowej</t>
  </si>
  <si>
    <t>Urządenia techniczne i maszyny</t>
  </si>
  <si>
    <t>Środki transportu</t>
  </si>
  <si>
    <t>Inne środki trwałe</t>
  </si>
  <si>
    <t>Środki trwałe w budowie</t>
  </si>
  <si>
    <t>Zaliczki na środki trwałe w budowie</t>
  </si>
  <si>
    <t>Należności od jednostek powiązanych</t>
  </si>
  <si>
    <t>Należności od pozostałych jednostek</t>
  </si>
  <si>
    <t>Nieruchomości</t>
  </si>
  <si>
    <t>Długoterminowe aktywa finansowe</t>
  </si>
  <si>
    <t xml:space="preserve">udziały lub akcje </t>
  </si>
  <si>
    <t>inne papiery wartościowe</t>
  </si>
  <si>
    <t>pożyczki udzielone</t>
  </si>
  <si>
    <t>inne długoterminowe aktywa finansowe</t>
  </si>
  <si>
    <t>W pozostałych jednostkach</t>
  </si>
  <si>
    <t>W jednostkach powiązanych</t>
  </si>
  <si>
    <t>Inne inwestycje długoterminowe</t>
  </si>
  <si>
    <t>Aktywa z tytułu odroczonego podatku dochodowego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</si>
  <si>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</si>
  <si>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</si>
  <si>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</si>
  <si>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</si>
  <si>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</si>
  <si>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</si>
  <si>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5.</t>
  </si>
  <si>
    <t>Inne należności</t>
  </si>
  <si>
    <t>Należności z tytułu podatków, dotacji, ceł, ubezpieczeń społecznych, zdrowotnych i innych świadczeń</t>
  </si>
  <si>
    <t>Należności dochodzone na drodze sądowej</t>
  </si>
  <si>
    <t>Krótkoterminowe aktywa finansowe</t>
  </si>
  <si>
    <t>Fundusz rezerwowy z aktualizacji wyceny</t>
  </si>
  <si>
    <t>Fundusz zasobowy</t>
  </si>
  <si>
    <t>Pozostałe fundusze rezerwowe</t>
  </si>
  <si>
    <t>Zysk/Strata (nadwyżka/niedobór) lat ubiegłych</t>
  </si>
  <si>
    <t>VI</t>
  </si>
  <si>
    <t>Odpisy z zysku w cigągu roku (wielkość ujemna)</t>
  </si>
  <si>
    <t>VII</t>
  </si>
  <si>
    <t>AKTYWA TRWAŁE</t>
  </si>
  <si>
    <t>AKTYWA OBROTOWE</t>
  </si>
  <si>
    <t>FUNDUSZ WŁASNY</t>
  </si>
  <si>
    <t>ZOBOWIĄZANIA I REZERWY NA ZOBOWIĄZANIA</t>
  </si>
  <si>
    <t>Rezerwy z tytułu odroczonego podatku dochodowego</t>
  </si>
  <si>
    <t>Rezerwa na świadczenia emerytalne i podobne</t>
  </si>
  <si>
    <t>długoterminowa</t>
  </si>
  <si>
    <t>krótkoterminowa</t>
  </si>
  <si>
    <t>Pozostałe rezerwy</t>
  </si>
  <si>
    <t>Zobowiązania długoterminowe</t>
  </si>
  <si>
    <t>Zobowiązania wobec jednostek powiązanych</t>
  </si>
  <si>
    <t>Zobowiązania wobec pozostałych jednostek</t>
  </si>
  <si>
    <t>Zobowiązania z tytułu dłużnych papierów wartościowych</t>
  </si>
  <si>
    <t>Inne zobowiązania finansowe</t>
  </si>
  <si>
    <t>Inne</t>
  </si>
  <si>
    <t>Inne (pozostałe)</t>
  </si>
  <si>
    <t>Zobowiązania krótkoterminowe</t>
  </si>
  <si>
    <t>Zobowiązania krótkotermionowe wobec pozostałych jednostek</t>
  </si>
  <si>
    <t>Zobowiązania z tytułu emisji dłużnych papierów wartościowych</t>
  </si>
  <si>
    <t>Zaliczki otrzymane na poczet dostaw</t>
  </si>
  <si>
    <t>Zobowiązania wekslowe</t>
  </si>
  <si>
    <t>Zobowiązania z tytułu podatków, ceł, ubezpieczeń i innych świadczeń</t>
  </si>
  <si>
    <t>Zobowiązania z tytułu wynagrodzeń</t>
  </si>
  <si>
    <t>f)</t>
  </si>
  <si>
    <t>g)</t>
  </si>
  <si>
    <t>h)</t>
  </si>
  <si>
    <t>i)</t>
  </si>
  <si>
    <t>Pozostałe fundusze specjalne</t>
  </si>
  <si>
    <t>Z.F.Ś.S.</t>
  </si>
  <si>
    <t>Ujemna wartość firmy</t>
  </si>
  <si>
    <t>długoterminowe</t>
  </si>
  <si>
    <t>krótkoterminowe</t>
  </si>
  <si>
    <t>Kat.</t>
  </si>
  <si>
    <t>SUMA AKTYWÓW</t>
  </si>
  <si>
    <t>SUMA PASYWÓW</t>
  </si>
  <si>
    <t xml:space="preserve">     - w tym od jednostek powiązanych</t>
  </si>
  <si>
    <t>Pozostałe przychody operacyjne</t>
  </si>
  <si>
    <t>Inne pozostałe przychody operacyjne</t>
  </si>
  <si>
    <t>Pozostałe koszty operacyjne</t>
  </si>
  <si>
    <t>Zobowiązania krótkoterminowe wobec jednostek powiązanych</t>
  </si>
  <si>
    <t>Strata ze zbycia nie finansowych aktywów trwałych</t>
  </si>
  <si>
    <t>Zysk ze zbycia nie finansowych aktywów trwałych</t>
  </si>
  <si>
    <t>Aktualizacja wartości aktywów nie finansowych</t>
  </si>
  <si>
    <t>Inne pozostałe koszty operacyjne</t>
  </si>
  <si>
    <t>Dywidendy i udziały w zyskach</t>
  </si>
  <si>
    <t>Odsetki</t>
  </si>
  <si>
    <t xml:space="preserve">     - w tym od pozstałych jednostek</t>
  </si>
  <si>
    <t>Zysk ze zbycia inwestycji</t>
  </si>
  <si>
    <t>Aktualizacja wartości inwestycji</t>
  </si>
  <si>
    <t>Strata ze zbycia inwestycji</t>
  </si>
  <si>
    <t>Wynik zdarzeń nadzwyczajnych</t>
  </si>
  <si>
    <t>P</t>
  </si>
  <si>
    <t>Podatek dochodowy</t>
  </si>
  <si>
    <t>R</t>
  </si>
  <si>
    <t>S</t>
  </si>
  <si>
    <t>Zysk (Strata) netto</t>
  </si>
  <si>
    <t xml:space="preserve">     - do 12-tu miesięcy</t>
  </si>
  <si>
    <t>Należności z tytułu dostaw i usług o okresie spłaty</t>
  </si>
  <si>
    <t xml:space="preserve">     - powyżej 12-tu miesięcy</t>
  </si>
  <si>
    <t>Zobowiązania z tytułu dostaw i usług w okresie wykonalności</t>
  </si>
  <si>
    <t xml:space="preserve">  </t>
  </si>
  <si>
    <t>755-2</t>
  </si>
  <si>
    <t>Wyszczególnienie</t>
  </si>
  <si>
    <t>Przychody za rok:</t>
  </si>
  <si>
    <t>kwota</t>
  </si>
  <si>
    <t>% w strukturze</t>
  </si>
  <si>
    <t xml:space="preserve">     a) dotacje </t>
  </si>
  <si>
    <t>Koszty za rok:</t>
  </si>
  <si>
    <t>inne krótkoterminowe aktywa finansowe</t>
  </si>
  <si>
    <t>Inne inwestycje krótkoterminowe</t>
  </si>
  <si>
    <t>Przychody działalności statutowej razem, z tego:</t>
  </si>
  <si>
    <t>1. Przychody działalności statutowej – typowe (składki)</t>
  </si>
  <si>
    <t>2. Inne przychody statutowe, w tym:</t>
  </si>
  <si>
    <t>3. Pozostałe przychody operacyjne działalności statutowej</t>
  </si>
  <si>
    <t>4. Przychody finansowe działalności statutowej</t>
  </si>
  <si>
    <t>5. Zyski nadzwyczajne działalności statutowej</t>
  </si>
  <si>
    <t>1. Koszty realizacji poszczególnych zadań statutowych</t>
  </si>
  <si>
    <t>2. Koszty ogólnoadministracyjne</t>
  </si>
  <si>
    <t>4. Koszty finansowe działalności statutowej</t>
  </si>
  <si>
    <t>5. Straty nadzwyczajne działalności statutowej</t>
  </si>
  <si>
    <t>Koszty działalności statutowej razem, z tego:</t>
  </si>
  <si>
    <t>3. Pozostałe koszty operacyjne działalności statutowej</t>
  </si>
  <si>
    <t>700-1</t>
  </si>
  <si>
    <t>130</t>
  </si>
  <si>
    <t>220</t>
  </si>
  <si>
    <t>755-1</t>
  </si>
  <si>
    <t>wynik bilansowy</t>
  </si>
  <si>
    <t>202</t>
  </si>
  <si>
    <t>640</t>
  </si>
  <si>
    <t>201</t>
  </si>
  <si>
    <t>Wynik finansowy ogółem</t>
  </si>
  <si>
    <t>- różnica zwiekszająca koszty roku następnego</t>
  </si>
  <si>
    <t>- różnica zwiekszająca przychody roku następnego</t>
  </si>
  <si>
    <t>Przychody z Ministerstwa Sportu i Turystyki</t>
  </si>
  <si>
    <t>Przychody - darowizny osób fizycznych i prawnych</t>
  </si>
  <si>
    <t>-  zużycie materiałów i energii</t>
  </si>
  <si>
    <t>-  usługi obce</t>
  </si>
  <si>
    <t>-  podatki i opłaty</t>
  </si>
  <si>
    <t>-  wynagrodzenia</t>
  </si>
  <si>
    <t>-  natzuty na wynagrodzenia</t>
  </si>
  <si>
    <t>-  pozostałe koszty/delegacje krajowe</t>
  </si>
  <si>
    <t>-  pozostałe koszty/delegacje zagraniczne</t>
  </si>
  <si>
    <t>-  pozostałe koszty</t>
  </si>
  <si>
    <t>-  koszty zgrupowań krajowych</t>
  </si>
  <si>
    <t>-  koszty zgrupowań zagranicznych</t>
  </si>
  <si>
    <t>-  koszty zawodów krajowych</t>
  </si>
  <si>
    <t>-  koszty zawodów zagranicznych</t>
  </si>
  <si>
    <t>-  koszty zawodów mistrzowskich ME i MŚ</t>
  </si>
  <si>
    <t>-  koszty zadań diagnostycznych i monitoringu</t>
  </si>
  <si>
    <t>-  koszty bloku II wspieranie szkoleń</t>
  </si>
  <si>
    <t>-  koszty bloku III pośrednie</t>
  </si>
  <si>
    <t>-  stypendia sportowe</t>
  </si>
  <si>
    <t>Wynik na działalności statutowej</t>
  </si>
  <si>
    <t xml:space="preserve">Zysk (Strata) na działalności operacyjnej </t>
  </si>
  <si>
    <t xml:space="preserve">Zysk (Strata) z działalności statutowej i gospodarczej </t>
  </si>
  <si>
    <t xml:space="preserve">Zysk (Strata) brutto </t>
  </si>
  <si>
    <t>702-6</t>
  </si>
  <si>
    <t>-  amortyzacja</t>
  </si>
  <si>
    <t>760-9</t>
  </si>
  <si>
    <t>765-9</t>
  </si>
  <si>
    <t>750-1</t>
  </si>
  <si>
    <t>750-2</t>
  </si>
  <si>
    <t>Koszty realizacji zadań umownych z Ministerstwem</t>
  </si>
  <si>
    <t>Koszty działalności</t>
  </si>
  <si>
    <t>020</t>
  </si>
  <si>
    <t>075</t>
  </si>
  <si>
    <t>010-3</t>
  </si>
  <si>
    <t>070-3</t>
  </si>
  <si>
    <t>010-5</t>
  </si>
  <si>
    <t>070-5</t>
  </si>
  <si>
    <t>234</t>
  </si>
  <si>
    <t>243</t>
  </si>
  <si>
    <t>100</t>
  </si>
  <si>
    <t>800</t>
  </si>
  <si>
    <t>- koszty administracyjne</t>
  </si>
  <si>
    <t>Inne przychody okreslone statutem</t>
  </si>
  <si>
    <t>765-8</t>
  </si>
  <si>
    <t>450-1</t>
  </si>
  <si>
    <t>450-2</t>
  </si>
  <si>
    <t>450-3</t>
  </si>
  <si>
    <t>450-4</t>
  </si>
  <si>
    <t>450-5</t>
  </si>
  <si>
    <t>450-6</t>
  </si>
  <si>
    <t>450-7</t>
  </si>
  <si>
    <t>450-8</t>
  </si>
  <si>
    <t>450-9,450-10</t>
  </si>
  <si>
    <t>PZB</t>
  </si>
  <si>
    <t xml:space="preserve">CIT  </t>
  </si>
  <si>
    <t>PRZYCHODY OGÓŁEM:</t>
  </si>
  <si>
    <t>700 dotacje</t>
  </si>
  <si>
    <t>701 wpłaty osób fizycznych</t>
  </si>
  <si>
    <t>702 przychody statutowe</t>
  </si>
  <si>
    <t>PRZYCHODY PODATKOWE</t>
  </si>
  <si>
    <t>PRZYCHODY NIEPODLEGAJĄCE OPODATKOWANIU</t>
  </si>
  <si>
    <t>750-2-2</t>
  </si>
  <si>
    <t>KOSZTY OGÓŁEM:</t>
  </si>
  <si>
    <t>KOSZTY NKUP</t>
  </si>
  <si>
    <t>755-1-2</t>
  </si>
  <si>
    <t>755-2-2</t>
  </si>
  <si>
    <t>4-dotacje</t>
  </si>
  <si>
    <t>KOSZTY UZYSKANIA P.</t>
  </si>
  <si>
    <t>WYNIK PODATKOWY</t>
  </si>
  <si>
    <t>dochód zwolniony</t>
  </si>
  <si>
    <t>NKUP do opodatkowania</t>
  </si>
  <si>
    <t>podstawa opodatkowania</t>
  </si>
  <si>
    <t>podatek 19 % od NKUP</t>
  </si>
  <si>
    <t xml:space="preserve">     b) darowizny osób fizycznych i prawnych</t>
  </si>
  <si>
    <t xml:space="preserve">     c) inne przychody określone statutem</t>
  </si>
  <si>
    <t>760-8</t>
  </si>
  <si>
    <t>765-7</t>
  </si>
  <si>
    <t xml:space="preserve">Tabela  </t>
  </si>
  <si>
    <t>Tabela 2 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</si>
</sst>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#,##0_ ;\-#,##0\ 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4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" fillId="0" borderId="14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center"/>
    </xf>
    <xf numFmtId="0" fontId="8" fillId="0" borderId="10" xfId="42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0" fontId="9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4" fontId="6" fillId="0" borderId="17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>
      <alignment horizontal="left"/>
    </xf>
    <xf numFmtId="2" fontId="6" fillId="0" borderId="17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/>
    </xf>
    <xf numFmtId="0" fontId="6" fillId="0" borderId="22" xfId="0" applyFont="1" applyFill="1" applyBorder="1" applyAlignment="1" applyProtection="1">
      <alignment horizontal="center"/>
      <protection locked="0"/>
    </xf>
    <xf numFmtId="49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7" xfId="0" applyNumberFormat="1" applyFont="1" applyFill="1" applyBorder="1" applyAlignment="1" applyProtection="1" quotePrefix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/>
    </xf>
    <xf numFmtId="0" fontId="6" fillId="0" borderId="17" xfId="0" applyFont="1" applyFill="1" applyBorder="1" applyAlignment="1" applyProtection="1">
      <alignment wrapText="1"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" fontId="12" fillId="0" borderId="2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49" fontId="7" fillId="0" borderId="17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>
      <alignment horizontal="center"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 applyProtection="1">
      <alignment/>
      <protection locked="0"/>
    </xf>
    <xf numFmtId="49" fontId="8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9" fontId="6" fillId="0" borderId="17" xfId="0" applyNumberFormat="1" applyFont="1" applyFill="1" applyBorder="1" applyAlignment="1" applyProtection="1">
      <alignment/>
      <protection locked="0"/>
    </xf>
    <xf numFmtId="49" fontId="7" fillId="0" borderId="17" xfId="0" applyNumberFormat="1" applyFont="1" applyFill="1" applyBorder="1" applyAlignment="1">
      <alignment/>
    </xf>
    <xf numFmtId="49" fontId="10" fillId="0" borderId="17" xfId="0" applyNumberFormat="1" applyFont="1" applyFill="1" applyBorder="1" applyAlignment="1" quotePrefix="1">
      <alignment horizontal="left"/>
    </xf>
    <xf numFmtId="49" fontId="7" fillId="0" borderId="17" xfId="0" applyNumberFormat="1" applyFont="1" applyFill="1" applyBorder="1" applyAlignment="1" applyProtection="1">
      <alignment/>
      <protection locked="0"/>
    </xf>
    <xf numFmtId="49" fontId="6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 quotePrefix="1">
      <alignment horizontal="left"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0" fontId="6" fillId="33" borderId="0" xfId="0" applyFont="1" applyFill="1" applyAlignment="1">
      <alignment horizontal="left"/>
    </xf>
    <xf numFmtId="169" fontId="7" fillId="33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 horizontal="left"/>
    </xf>
    <xf numFmtId="169" fontId="6" fillId="34" borderId="0" xfId="0" applyNumberFormat="1" applyFont="1" applyFill="1" applyAlignment="1">
      <alignment/>
    </xf>
    <xf numFmtId="0" fontId="6" fillId="0" borderId="0" xfId="0" applyFont="1" applyAlignment="1">
      <alignment horizontal="left" wrapText="1"/>
    </xf>
    <xf numFmtId="169" fontId="7" fillId="0" borderId="0" xfId="0" applyNumberFormat="1" applyFont="1" applyAlignment="1">
      <alignment/>
    </xf>
    <xf numFmtId="169" fontId="6" fillId="33" borderId="0" xfId="0" applyNumberFormat="1" applyFont="1" applyFill="1" applyAlignment="1">
      <alignment/>
    </xf>
    <xf numFmtId="0" fontId="6" fillId="35" borderId="0" xfId="0" applyFont="1" applyFill="1" applyAlignment="1">
      <alignment horizontal="left"/>
    </xf>
    <xf numFmtId="169" fontId="7" fillId="35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169" fontId="6" fillId="36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169" fontId="7" fillId="37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2.75" outlineLevelRow="1" outlineLevelCol="1"/>
  <cols>
    <col min="1" max="1" width="54.00390625" style="108" customWidth="1"/>
    <col min="2" max="2" width="3.75390625" style="20" customWidth="1"/>
    <col min="3" max="3" width="13.875" style="53" customWidth="1" outlineLevel="1"/>
    <col min="4" max="4" width="14.125" style="20" hidden="1" customWidth="1"/>
    <col min="5" max="6" width="14.125" style="20" customWidth="1"/>
    <col min="7" max="7" width="13.00390625" style="19" customWidth="1"/>
    <col min="8" max="8" width="11.375" style="20" customWidth="1"/>
    <col min="9" max="9" width="15.375" style="20" customWidth="1"/>
    <col min="10" max="10" width="16.125" style="20" customWidth="1"/>
    <col min="11" max="11" width="10.875" style="20" customWidth="1"/>
    <col min="12" max="12" width="10.00390625" style="20" customWidth="1"/>
    <col min="13" max="13" width="12.25390625" style="20" customWidth="1"/>
    <col min="14" max="14" width="12.75390625" style="20" bestFit="1" customWidth="1"/>
    <col min="15" max="16384" width="9.125" style="20" customWidth="1"/>
  </cols>
  <sheetData>
    <row r="1" spans="1:7" ht="13.5" thickBot="1">
      <c r="A1" s="97" t="s">
        <v>0</v>
      </c>
      <c r="B1" s="17" t="s">
        <v>125</v>
      </c>
      <c r="C1" s="16" t="s">
        <v>1</v>
      </c>
      <c r="D1" s="18">
        <v>2010</v>
      </c>
      <c r="E1" s="18">
        <v>2011</v>
      </c>
      <c r="F1" s="18">
        <v>2012</v>
      </c>
      <c r="G1" s="140" t="s">
        <v>264</v>
      </c>
    </row>
    <row r="2" spans="1:14" ht="12.75">
      <c r="A2" s="98" t="s">
        <v>2</v>
      </c>
      <c r="B2" s="21" t="s">
        <v>3</v>
      </c>
      <c r="C2" s="21"/>
      <c r="D2" s="22">
        <f>D9+D14</f>
        <v>271970.4</v>
      </c>
      <c r="E2" s="22">
        <f>E3+E6+E9+E14</f>
        <v>2227548.66</v>
      </c>
      <c r="F2" s="22">
        <f>F3+F6+F9+F14</f>
        <v>2426099.42</v>
      </c>
      <c r="H2" s="23"/>
      <c r="J2" s="23"/>
      <c r="K2" s="23"/>
      <c r="M2" s="23"/>
      <c r="N2" s="23"/>
    </row>
    <row r="3" spans="1:6" ht="12.75">
      <c r="A3" s="99" t="s">
        <v>186</v>
      </c>
      <c r="B3" s="25" t="s">
        <v>4</v>
      </c>
      <c r="C3" s="25"/>
      <c r="D3" s="26">
        <f>SUM(D4:D5)</f>
        <v>135985.2</v>
      </c>
      <c r="E3" s="26">
        <f>SUM(E4:E5)</f>
        <v>2057000</v>
      </c>
      <c r="F3" s="26">
        <f>SUM(F4:F5)</f>
        <v>2153000</v>
      </c>
    </row>
    <row r="4" spans="1:10" s="28" customFormat="1" ht="12.75" hidden="1" outlineLevel="1">
      <c r="A4" s="99"/>
      <c r="B4" s="25"/>
      <c r="C4" s="25" t="s">
        <v>175</v>
      </c>
      <c r="D4" s="26">
        <v>135985.2</v>
      </c>
      <c r="E4" s="26">
        <v>2057000</v>
      </c>
      <c r="F4" s="26">
        <v>2153000</v>
      </c>
      <c r="G4" s="27"/>
      <c r="J4" s="29"/>
    </row>
    <row r="5" spans="1:7" s="28" customFormat="1" ht="12.75" hidden="1" outlineLevel="1">
      <c r="A5" s="100"/>
      <c r="B5" s="31"/>
      <c r="C5" s="31"/>
      <c r="D5" s="32"/>
      <c r="E5" s="32"/>
      <c r="F5" s="32"/>
      <c r="G5" s="27"/>
    </row>
    <row r="6" spans="1:6" ht="12.75" collapsed="1">
      <c r="A6" s="99" t="s">
        <v>6</v>
      </c>
      <c r="B6" s="25" t="s">
        <v>5</v>
      </c>
      <c r="C6" s="25"/>
      <c r="D6" s="26">
        <f>SUM(D7:D8)</f>
        <v>135985.2</v>
      </c>
      <c r="E6" s="26">
        <f>SUM(E7:E8)</f>
        <v>21422</v>
      </c>
      <c r="F6" s="26">
        <f>SUM(F7:F8)</f>
        <v>31628</v>
      </c>
    </row>
    <row r="7" spans="1:10" s="28" customFormat="1" ht="12.75" hidden="1" outlineLevel="1">
      <c r="A7" s="99"/>
      <c r="B7" s="25"/>
      <c r="C7" s="25" t="s">
        <v>209</v>
      </c>
      <c r="D7" s="26">
        <v>135985.2</v>
      </c>
      <c r="E7" s="26">
        <v>21422</v>
      </c>
      <c r="F7" s="26">
        <v>31628</v>
      </c>
      <c r="G7" s="27"/>
      <c r="J7" s="29"/>
    </row>
    <row r="8" spans="1:7" s="28" customFormat="1" ht="12.75" hidden="1" outlineLevel="1">
      <c r="A8" s="100"/>
      <c r="B8" s="31"/>
      <c r="C8" s="31"/>
      <c r="D8" s="32"/>
      <c r="E8" s="32"/>
      <c r="F8" s="32"/>
      <c r="G8" s="27"/>
    </row>
    <row r="9" spans="1:6" ht="12.75" collapsed="1">
      <c r="A9" s="99" t="s">
        <v>187</v>
      </c>
      <c r="B9" s="25" t="s">
        <v>24</v>
      </c>
      <c r="C9" s="25"/>
      <c r="D9" s="26">
        <f>SUM(D10:D13)</f>
        <v>135985.2</v>
      </c>
      <c r="E9" s="26">
        <f>SUM(E10:E13)</f>
        <v>32895.44</v>
      </c>
      <c r="F9" s="26">
        <f>SUM(F10:F13)</f>
        <v>4238.55</v>
      </c>
    </row>
    <row r="10" spans="1:10" s="28" customFormat="1" ht="12.75" hidden="1" outlineLevel="1">
      <c r="A10" s="99"/>
      <c r="B10" s="25"/>
      <c r="C10" s="25">
        <v>701</v>
      </c>
      <c r="D10" s="26">
        <v>135985.2</v>
      </c>
      <c r="E10" s="26">
        <v>32895.44</v>
      </c>
      <c r="F10" s="26">
        <v>4238.55</v>
      </c>
      <c r="G10" s="27"/>
      <c r="J10" s="29"/>
    </row>
    <row r="11" spans="1:7" s="28" customFormat="1" ht="12.75" hidden="1" outlineLevel="1">
      <c r="A11" s="99"/>
      <c r="B11" s="25"/>
      <c r="C11" s="25"/>
      <c r="D11" s="26"/>
      <c r="E11" s="26"/>
      <c r="F11" s="26"/>
      <c r="G11" s="27"/>
    </row>
    <row r="12" spans="1:6" ht="12.75" hidden="1" outlineLevel="1">
      <c r="A12" s="100"/>
      <c r="B12" s="31"/>
      <c r="C12" s="31"/>
      <c r="D12" s="32"/>
      <c r="E12" s="32"/>
      <c r="F12" s="32"/>
    </row>
    <row r="13" spans="1:7" s="28" customFormat="1" ht="12.75" hidden="1" outlineLevel="1">
      <c r="A13" s="100"/>
      <c r="B13" s="31"/>
      <c r="C13" s="31"/>
      <c r="D13" s="32"/>
      <c r="E13" s="32"/>
      <c r="F13" s="32"/>
      <c r="G13" s="27"/>
    </row>
    <row r="14" spans="1:6" ht="12.75" collapsed="1">
      <c r="A14" s="99" t="s">
        <v>228</v>
      </c>
      <c r="B14" s="25" t="s">
        <v>5</v>
      </c>
      <c r="C14" s="25"/>
      <c r="D14" s="26">
        <f>SUM(D15:D16)</f>
        <v>135985.2</v>
      </c>
      <c r="E14" s="26">
        <f>SUM(E15:E16)</f>
        <v>116231.22</v>
      </c>
      <c r="F14" s="26">
        <f>SUM(F15:F16)</f>
        <v>237232.87</v>
      </c>
    </row>
    <row r="15" spans="1:10" s="28" customFormat="1" ht="12.75" hidden="1" outlineLevel="1">
      <c r="A15" s="99"/>
      <c r="B15" s="25"/>
      <c r="C15" s="25">
        <v>702</v>
      </c>
      <c r="D15" s="26">
        <v>135985.2</v>
      </c>
      <c r="E15" s="26">
        <v>116231.22</v>
      </c>
      <c r="F15" s="26">
        <v>268860.87</v>
      </c>
      <c r="G15" s="27"/>
      <c r="J15" s="29"/>
    </row>
    <row r="16" spans="1:7" s="28" customFormat="1" ht="12.75" hidden="1" outlineLevel="1">
      <c r="A16" s="100"/>
      <c r="B16" s="31"/>
      <c r="C16" s="31" t="s">
        <v>209</v>
      </c>
      <c r="D16" s="32"/>
      <c r="E16" s="32"/>
      <c r="F16" s="32">
        <v>-31628</v>
      </c>
      <c r="G16" s="27"/>
    </row>
    <row r="17" spans="1:7" s="28" customFormat="1" ht="12.75" hidden="1" collapsed="1">
      <c r="A17" s="99"/>
      <c r="B17" s="25"/>
      <c r="C17" s="25"/>
      <c r="D17" s="26"/>
      <c r="E17" s="26"/>
      <c r="F17" s="26"/>
      <c r="G17" s="27"/>
    </row>
    <row r="18" spans="1:7" s="28" customFormat="1" ht="12.75" hidden="1" outlineLevel="1">
      <c r="A18" s="100"/>
      <c r="B18" s="31"/>
      <c r="C18" s="31"/>
      <c r="D18" s="32"/>
      <c r="E18" s="32"/>
      <c r="F18" s="32"/>
      <c r="G18" s="27"/>
    </row>
    <row r="19" spans="1:7" s="28" customFormat="1" ht="12.75" collapsed="1">
      <c r="A19" s="101" t="s">
        <v>216</v>
      </c>
      <c r="B19" s="35" t="s">
        <v>7</v>
      </c>
      <c r="C19" s="35"/>
      <c r="D19" s="36" t="e">
        <f>SUM(#REF!)</f>
        <v>#REF!</v>
      </c>
      <c r="E19" s="36">
        <f>E20+E30</f>
        <v>2162738.16</v>
      </c>
      <c r="F19" s="36">
        <f>F20+F30</f>
        <v>2530714.33</v>
      </c>
      <c r="G19" s="27"/>
    </row>
    <row r="20" spans="1:7" s="28" customFormat="1" ht="12.75">
      <c r="A20" s="101" t="s">
        <v>215</v>
      </c>
      <c r="B20" s="35" t="s">
        <v>4</v>
      </c>
      <c r="C20" s="35"/>
      <c r="D20" s="36">
        <f>SUM(D21:D26)</f>
        <v>3123.56</v>
      </c>
      <c r="E20" s="36">
        <f>SUM(E21:E29)</f>
        <v>2057000</v>
      </c>
      <c r="F20" s="36">
        <f>SUM(F21:F29)</f>
        <v>2153000</v>
      </c>
      <c r="G20" s="27"/>
    </row>
    <row r="21" spans="1:7" s="28" customFormat="1" ht="12.75" outlineLevel="1">
      <c r="A21" s="100" t="s">
        <v>196</v>
      </c>
      <c r="B21" s="31"/>
      <c r="C21" s="31">
        <v>401</v>
      </c>
      <c r="D21" s="32">
        <v>3123.56</v>
      </c>
      <c r="E21" s="32">
        <v>193645.17</v>
      </c>
      <c r="F21" s="32">
        <v>303408.8</v>
      </c>
      <c r="G21" s="27"/>
    </row>
    <row r="22" spans="1:7" s="28" customFormat="1" ht="12.75" outlineLevel="1">
      <c r="A22" s="100" t="s">
        <v>197</v>
      </c>
      <c r="B22" s="31"/>
      <c r="C22" s="31">
        <v>402</v>
      </c>
      <c r="D22" s="32"/>
      <c r="E22" s="32">
        <v>4245.75</v>
      </c>
      <c r="F22" s="32">
        <v>56304.71</v>
      </c>
      <c r="G22" s="27"/>
    </row>
    <row r="23" spans="1:7" s="28" customFormat="1" ht="12.75" outlineLevel="1">
      <c r="A23" s="100" t="s">
        <v>198</v>
      </c>
      <c r="B23" s="31"/>
      <c r="C23" s="31">
        <v>403</v>
      </c>
      <c r="D23" s="32"/>
      <c r="E23" s="32">
        <v>213182.5</v>
      </c>
      <c r="F23" s="32">
        <v>238780.08</v>
      </c>
      <c r="G23" s="27"/>
    </row>
    <row r="24" spans="1:7" s="28" customFormat="1" ht="12.75" outlineLevel="1">
      <c r="A24" s="100" t="s">
        <v>199</v>
      </c>
      <c r="B24" s="31"/>
      <c r="C24" s="31">
        <v>404</v>
      </c>
      <c r="D24" s="32"/>
      <c r="E24" s="32">
        <v>454307.58</v>
      </c>
      <c r="F24" s="32">
        <v>308213.05</v>
      </c>
      <c r="G24" s="27"/>
    </row>
    <row r="25" spans="1:7" s="28" customFormat="1" ht="12.75" outlineLevel="1">
      <c r="A25" s="100" t="s">
        <v>200</v>
      </c>
      <c r="B25" s="31"/>
      <c r="C25" s="31">
        <v>405</v>
      </c>
      <c r="D25" s="32"/>
      <c r="E25" s="32">
        <v>202176.35</v>
      </c>
      <c r="F25" s="32">
        <v>112607.01</v>
      </c>
      <c r="G25" s="27"/>
    </row>
    <row r="26" spans="1:7" s="28" customFormat="1" ht="12.75" outlineLevel="1">
      <c r="A26" s="100" t="s">
        <v>201</v>
      </c>
      <c r="B26" s="31"/>
      <c r="C26" s="31">
        <v>406</v>
      </c>
      <c r="D26" s="32"/>
      <c r="E26" s="32">
        <v>3930</v>
      </c>
      <c r="F26" s="32">
        <v>5707.9</v>
      </c>
      <c r="G26" s="27"/>
    </row>
    <row r="27" spans="1:6" ht="12.75" outlineLevel="1">
      <c r="A27" s="100" t="s">
        <v>202</v>
      </c>
      <c r="B27" s="31"/>
      <c r="C27" s="31">
        <v>407</v>
      </c>
      <c r="D27" s="32"/>
      <c r="E27" s="32">
        <v>482068.19</v>
      </c>
      <c r="F27" s="32">
        <v>607872.74</v>
      </c>
    </row>
    <row r="28" spans="1:6" ht="12.75" outlineLevel="1">
      <c r="A28" s="100" t="s">
        <v>203</v>
      </c>
      <c r="B28" s="31"/>
      <c r="C28" s="31">
        <v>408</v>
      </c>
      <c r="D28" s="32"/>
      <c r="E28" s="32">
        <v>333333.33</v>
      </c>
      <c r="F28" s="32">
        <v>333333.33</v>
      </c>
    </row>
    <row r="29" spans="1:6" ht="12.75" outlineLevel="1">
      <c r="A29" s="100" t="s">
        <v>204</v>
      </c>
      <c r="B29" s="31"/>
      <c r="C29" s="31">
        <v>400</v>
      </c>
      <c r="D29" s="32"/>
      <c r="E29" s="23">
        <v>170111.13</v>
      </c>
      <c r="F29" s="32">
        <v>186772.38</v>
      </c>
    </row>
    <row r="30" spans="1:7" s="28" customFormat="1" ht="12.75">
      <c r="A30" s="101" t="s">
        <v>227</v>
      </c>
      <c r="B30" s="35" t="s">
        <v>5</v>
      </c>
      <c r="C30" s="35"/>
      <c r="D30" s="36">
        <f>SUM(D31:D36)</f>
        <v>3123.56</v>
      </c>
      <c r="E30" s="36">
        <f>SUM(E31:E39)</f>
        <v>105738.16</v>
      </c>
      <c r="F30" s="36">
        <f>SUM(F31:F39)</f>
        <v>377714.32999999996</v>
      </c>
      <c r="G30" s="27"/>
    </row>
    <row r="31" spans="1:7" s="28" customFormat="1" ht="12.75" outlineLevel="1">
      <c r="A31" s="100" t="s">
        <v>188</v>
      </c>
      <c r="B31" s="31"/>
      <c r="C31" s="31" t="s">
        <v>230</v>
      </c>
      <c r="D31" s="32">
        <v>3123.56</v>
      </c>
      <c r="E31" s="32">
        <v>2810.18</v>
      </c>
      <c r="F31" s="32">
        <v>7783.61</v>
      </c>
      <c r="G31" s="27"/>
    </row>
    <row r="32" spans="1:7" s="28" customFormat="1" ht="12.75" outlineLevel="1">
      <c r="A32" s="100" t="s">
        <v>189</v>
      </c>
      <c r="B32" s="31"/>
      <c r="C32" s="31" t="s">
        <v>231</v>
      </c>
      <c r="D32" s="32"/>
      <c r="E32" s="32">
        <v>13628.31</v>
      </c>
      <c r="F32" s="32">
        <v>99661.78</v>
      </c>
      <c r="G32" s="27"/>
    </row>
    <row r="33" spans="1:7" s="28" customFormat="1" ht="12.75" outlineLevel="1">
      <c r="A33" s="100" t="s">
        <v>190</v>
      </c>
      <c r="B33" s="31"/>
      <c r="C33" s="31" t="s">
        <v>232</v>
      </c>
      <c r="D33" s="32"/>
      <c r="E33" s="32">
        <v>2730.81</v>
      </c>
      <c r="F33" s="32">
        <v>3380.14</v>
      </c>
      <c r="G33" s="27"/>
    </row>
    <row r="34" spans="1:7" s="28" customFormat="1" ht="12.75" outlineLevel="1">
      <c r="A34" s="100" t="s">
        <v>191</v>
      </c>
      <c r="B34" s="31"/>
      <c r="C34" s="31" t="s">
        <v>233</v>
      </c>
      <c r="D34" s="32"/>
      <c r="E34" s="32">
        <v>49863.26</v>
      </c>
      <c r="F34" s="32">
        <v>205887.34</v>
      </c>
      <c r="G34" s="27"/>
    </row>
    <row r="35" spans="1:7" s="28" customFormat="1" ht="12.75" outlineLevel="1">
      <c r="A35" s="100" t="s">
        <v>192</v>
      </c>
      <c r="B35" s="31"/>
      <c r="C35" s="31" t="s">
        <v>234</v>
      </c>
      <c r="D35" s="32"/>
      <c r="E35" s="32">
        <v>6730.81</v>
      </c>
      <c r="F35" s="32">
        <v>31606.57</v>
      </c>
      <c r="G35" s="27"/>
    </row>
    <row r="36" spans="1:7" s="28" customFormat="1" ht="12.75" outlineLevel="1">
      <c r="A36" s="100" t="s">
        <v>193</v>
      </c>
      <c r="B36" s="31"/>
      <c r="C36" s="31" t="s">
        <v>235</v>
      </c>
      <c r="D36" s="32"/>
      <c r="E36" s="32">
        <v>315.96</v>
      </c>
      <c r="F36" s="32">
        <v>860</v>
      </c>
      <c r="G36" s="27"/>
    </row>
    <row r="37" spans="1:6" ht="12.75" outlineLevel="1">
      <c r="A37" s="100" t="s">
        <v>194</v>
      </c>
      <c r="B37" s="31"/>
      <c r="C37" s="31" t="s">
        <v>236</v>
      </c>
      <c r="D37" s="32"/>
      <c r="E37" s="32">
        <v>1486.78</v>
      </c>
      <c r="F37" s="32">
        <v>0</v>
      </c>
    </row>
    <row r="38" spans="1:6" ht="12.75" outlineLevel="1">
      <c r="A38" s="100" t="s">
        <v>210</v>
      </c>
      <c r="B38" s="31"/>
      <c r="C38" s="31" t="s">
        <v>237</v>
      </c>
      <c r="D38" s="32"/>
      <c r="E38" s="32"/>
      <c r="F38" s="32">
        <v>11646.1</v>
      </c>
    </row>
    <row r="39" spans="1:6" ht="12.75" outlineLevel="1">
      <c r="A39" s="100" t="s">
        <v>195</v>
      </c>
      <c r="B39" s="31"/>
      <c r="C39" s="31" t="s">
        <v>238</v>
      </c>
      <c r="D39" s="32"/>
      <c r="E39" s="32">
        <v>28172.05</v>
      </c>
      <c r="F39" s="32">
        <f>16535.99+352.8</f>
        <v>16888.79</v>
      </c>
    </row>
    <row r="40" spans="1:6" ht="12.75">
      <c r="A40" s="101" t="s">
        <v>205</v>
      </c>
      <c r="B40" s="35" t="s">
        <v>8</v>
      </c>
      <c r="C40" s="35"/>
      <c r="D40" s="36" t="e">
        <f>#REF!-#REF!</f>
        <v>#REF!</v>
      </c>
      <c r="E40" s="36">
        <f>E2-E19</f>
        <v>64810.5</v>
      </c>
      <c r="F40" s="36">
        <f>F2-F19</f>
        <v>-104614.91000000015</v>
      </c>
    </row>
    <row r="41" spans="1:7" s="28" customFormat="1" ht="12.75">
      <c r="A41" s="101" t="s">
        <v>129</v>
      </c>
      <c r="B41" s="35" t="s">
        <v>9</v>
      </c>
      <c r="C41" s="35"/>
      <c r="D41" s="36" t="e">
        <f>D42+D46+D51</f>
        <v>#REF!</v>
      </c>
      <c r="E41" s="36">
        <f>E42+E46+E51</f>
        <v>11027.37</v>
      </c>
      <c r="F41" s="36">
        <f>F42+F46+F51</f>
        <v>128851.45999999999</v>
      </c>
      <c r="G41" s="27"/>
    </row>
    <row r="42" spans="1:7" s="28" customFormat="1" ht="12.75">
      <c r="A42" s="104" t="s">
        <v>134</v>
      </c>
      <c r="B42" s="25" t="s">
        <v>4</v>
      </c>
      <c r="C42" s="25"/>
      <c r="D42" s="26" t="e">
        <f>#REF!+#REF!</f>
        <v>#REF!</v>
      </c>
      <c r="E42" s="26">
        <f>SUM(E43:E45)</f>
        <v>0</v>
      </c>
      <c r="F42" s="26">
        <f>SUM(F43:F45)</f>
        <v>0</v>
      </c>
      <c r="G42" s="27"/>
    </row>
    <row r="43" spans="1:7" s="28" customFormat="1" ht="12.75" hidden="1" outlineLevel="1">
      <c r="A43" s="102"/>
      <c r="B43" s="25"/>
      <c r="C43" s="25"/>
      <c r="D43" s="26"/>
      <c r="E43" s="26"/>
      <c r="F43" s="26"/>
      <c r="G43" s="27"/>
    </row>
    <row r="44" spans="1:7" s="28" customFormat="1" ht="12.75" hidden="1" outlineLevel="1">
      <c r="A44" s="102"/>
      <c r="B44" s="25"/>
      <c r="C44" s="25"/>
      <c r="D44" s="26"/>
      <c r="E44" s="26"/>
      <c r="F44" s="26"/>
      <c r="G44" s="27"/>
    </row>
    <row r="45" spans="1:7" s="28" customFormat="1" ht="12.75" hidden="1" outlineLevel="1">
      <c r="A45" s="105"/>
      <c r="B45" s="25"/>
      <c r="C45" s="25"/>
      <c r="D45" s="26"/>
      <c r="E45" s="26"/>
      <c r="F45" s="26"/>
      <c r="G45" s="27"/>
    </row>
    <row r="46" spans="1:7" s="28" customFormat="1" ht="12.75" collapsed="1">
      <c r="A46" s="104" t="s">
        <v>41</v>
      </c>
      <c r="B46" s="25" t="s">
        <v>5</v>
      </c>
      <c r="C46" s="25"/>
      <c r="D46" s="26" t="e">
        <f>#REF!+#REF!</f>
        <v>#REF!</v>
      </c>
      <c r="E46" s="26">
        <f>SUM(E47:E50)</f>
        <v>0</v>
      </c>
      <c r="F46" s="26">
        <f>SUM(F47:F50)</f>
        <v>0</v>
      </c>
      <c r="G46" s="27"/>
    </row>
    <row r="47" spans="1:6" s="28" customFormat="1" ht="12.75" hidden="1" outlineLevel="1">
      <c r="A47" s="100"/>
      <c r="B47" s="31"/>
      <c r="C47" s="25"/>
      <c r="D47" s="45">
        <v>0</v>
      </c>
      <c r="E47" s="45">
        <v>0</v>
      </c>
      <c r="F47" s="45">
        <v>0</v>
      </c>
    </row>
    <row r="48" spans="1:6" s="28" customFormat="1" ht="12.75" hidden="1" outlineLevel="1">
      <c r="A48" s="100"/>
      <c r="B48" s="31"/>
      <c r="C48" s="31"/>
      <c r="D48" s="45"/>
      <c r="E48" s="45"/>
      <c r="F48" s="45"/>
    </row>
    <row r="49" spans="1:6" s="28" customFormat="1" ht="12.75" hidden="1" outlineLevel="1">
      <c r="A49" s="100"/>
      <c r="B49" s="31"/>
      <c r="C49" s="31"/>
      <c r="D49" s="45"/>
      <c r="E49" s="45"/>
      <c r="F49" s="45"/>
    </row>
    <row r="50" spans="1:6" s="28" customFormat="1" ht="12.75" hidden="1" outlineLevel="1">
      <c r="A50" s="100"/>
      <c r="B50" s="31"/>
      <c r="C50" s="25"/>
      <c r="D50" s="30"/>
      <c r="E50" s="30"/>
      <c r="F50" s="30"/>
    </row>
    <row r="51" spans="1:7" s="28" customFormat="1" ht="12.75" collapsed="1">
      <c r="A51" s="100" t="s">
        <v>130</v>
      </c>
      <c r="B51" s="31" t="s">
        <v>24</v>
      </c>
      <c r="C51" s="31"/>
      <c r="D51" s="32" t="e">
        <f>#REF!+#REF!</f>
        <v>#REF!</v>
      </c>
      <c r="E51" s="32">
        <f>SUM(E52:E55)</f>
        <v>11027.37</v>
      </c>
      <c r="F51" s="32">
        <f>SUM(F52:F55)</f>
        <v>128851.45999999999</v>
      </c>
      <c r="G51" s="27"/>
    </row>
    <row r="52" spans="1:7" s="28" customFormat="1" ht="12.75" hidden="1" outlineLevel="1">
      <c r="A52" s="100"/>
      <c r="B52" s="31"/>
      <c r="C52" s="25" t="s">
        <v>211</v>
      </c>
      <c r="D52" s="32"/>
      <c r="E52" s="32">
        <v>11027.37</v>
      </c>
      <c r="F52" s="32">
        <v>1813.62</v>
      </c>
      <c r="G52" s="27"/>
    </row>
    <row r="53" spans="1:7" s="28" customFormat="1" ht="12.75" hidden="1" outlineLevel="1">
      <c r="A53" s="100"/>
      <c r="B53" s="31"/>
      <c r="C53" s="25" t="s">
        <v>261</v>
      </c>
      <c r="D53" s="26"/>
      <c r="E53" s="26"/>
      <c r="F53" s="26">
        <v>127037.84</v>
      </c>
      <c r="G53" s="27"/>
    </row>
    <row r="54" spans="1:7" s="28" customFormat="1" ht="12.75" hidden="1" outlineLevel="1">
      <c r="A54" s="100"/>
      <c r="B54" s="31"/>
      <c r="C54" s="25"/>
      <c r="D54" s="32"/>
      <c r="E54" s="32"/>
      <c r="F54" s="32"/>
      <c r="G54" s="27"/>
    </row>
    <row r="55" spans="1:7" s="28" customFormat="1" ht="12.75" hidden="1" outlineLevel="1">
      <c r="A55" s="100"/>
      <c r="B55" s="31"/>
      <c r="C55" s="31"/>
      <c r="D55" s="32"/>
      <c r="E55" s="32"/>
      <c r="F55" s="32"/>
      <c r="G55" s="27"/>
    </row>
    <row r="56" spans="1:7" s="28" customFormat="1" ht="12.75" collapsed="1">
      <c r="A56" s="101" t="s">
        <v>131</v>
      </c>
      <c r="B56" s="35" t="s">
        <v>10</v>
      </c>
      <c r="C56" s="35"/>
      <c r="D56" s="36" t="e">
        <f>D57+D60+D64</f>
        <v>#REF!</v>
      </c>
      <c r="E56" s="36">
        <f>E57+E60+E64</f>
        <v>0.68</v>
      </c>
      <c r="F56" s="36">
        <f>F57+F60+F64</f>
        <v>79070.5</v>
      </c>
      <c r="G56" s="27"/>
    </row>
    <row r="57" spans="1:7" s="28" customFormat="1" ht="12.75">
      <c r="A57" s="99" t="s">
        <v>133</v>
      </c>
      <c r="B57" s="25" t="s">
        <v>4</v>
      </c>
      <c r="C57" s="25"/>
      <c r="D57" s="26" t="e">
        <f>#REF!+#REF!</f>
        <v>#REF!</v>
      </c>
      <c r="E57" s="26">
        <f>SUM(E58:E59)</f>
        <v>0</v>
      </c>
      <c r="F57" s="26">
        <f>SUM(F58:F59)</f>
        <v>0</v>
      </c>
      <c r="G57" s="27"/>
    </row>
    <row r="58" spans="1:7" s="28" customFormat="1" ht="12.75" hidden="1" outlineLevel="1">
      <c r="A58" s="102"/>
      <c r="B58" s="38"/>
      <c r="C58" s="38"/>
      <c r="D58" s="39"/>
      <c r="E58" s="39"/>
      <c r="F58" s="39"/>
      <c r="G58" s="27"/>
    </row>
    <row r="59" spans="1:7" s="28" customFormat="1" ht="12.75" hidden="1" outlineLevel="1">
      <c r="A59" s="99"/>
      <c r="B59" s="25"/>
      <c r="C59" s="25"/>
      <c r="D59" s="26"/>
      <c r="E59" s="26"/>
      <c r="F59" s="26"/>
      <c r="G59" s="27"/>
    </row>
    <row r="60" spans="1:7" s="28" customFormat="1" ht="12.75" collapsed="1">
      <c r="A60" s="99" t="s">
        <v>135</v>
      </c>
      <c r="B60" s="25" t="s">
        <v>5</v>
      </c>
      <c r="C60" s="25"/>
      <c r="D60" s="26" t="e">
        <f>#REF!+#REF!</f>
        <v>#REF!</v>
      </c>
      <c r="E60" s="26">
        <f>SUM(E61:E63)</f>
        <v>0</v>
      </c>
      <c r="F60" s="26">
        <f>SUM(F61:F63)</f>
        <v>0</v>
      </c>
      <c r="G60" s="27"/>
    </row>
    <row r="61" spans="1:10" s="28" customFormat="1" ht="12.75" hidden="1" outlineLevel="1">
      <c r="A61" s="99"/>
      <c r="B61" s="25"/>
      <c r="C61" s="25"/>
      <c r="D61" s="26"/>
      <c r="E61" s="26"/>
      <c r="F61" s="26"/>
      <c r="G61" s="27"/>
      <c r="J61" s="29"/>
    </row>
    <row r="62" spans="1:10" s="28" customFormat="1" ht="12.75" hidden="1" outlineLevel="1">
      <c r="A62" s="99"/>
      <c r="B62" s="25"/>
      <c r="C62" s="25"/>
      <c r="D62" s="26"/>
      <c r="E62" s="26"/>
      <c r="F62" s="26"/>
      <c r="G62" s="27"/>
      <c r="J62" s="29"/>
    </row>
    <row r="63" spans="1:7" s="28" customFormat="1" ht="12.75" hidden="1" outlineLevel="1">
      <c r="A63" s="99"/>
      <c r="B63" s="25"/>
      <c r="C63" s="25"/>
      <c r="D63" s="26"/>
      <c r="E63" s="26"/>
      <c r="F63" s="26"/>
      <c r="G63" s="27"/>
    </row>
    <row r="64" spans="1:7" s="28" customFormat="1" ht="12.75" collapsed="1">
      <c r="A64" s="99" t="s">
        <v>136</v>
      </c>
      <c r="B64" s="25" t="s">
        <v>24</v>
      </c>
      <c r="C64" s="25"/>
      <c r="D64" s="26" t="e">
        <f>#REF!+#REF!</f>
        <v>#REF!</v>
      </c>
      <c r="E64" s="26">
        <f>SUM(E66:E68)</f>
        <v>0.68</v>
      </c>
      <c r="F64" s="26">
        <f>SUM(F65:F67)</f>
        <v>79070.5</v>
      </c>
      <c r="G64" s="27"/>
    </row>
    <row r="65" spans="1:7" s="28" customFormat="1" ht="12.75" hidden="1">
      <c r="A65" s="99"/>
      <c r="B65" s="25"/>
      <c r="C65" s="25" t="s">
        <v>229</v>
      </c>
      <c r="D65" s="26"/>
      <c r="E65" s="26"/>
      <c r="F65" s="26">
        <v>22644.42</v>
      </c>
      <c r="G65" s="27"/>
    </row>
    <row r="66" spans="1:7" s="28" customFormat="1" ht="12.75" hidden="1" outlineLevel="1">
      <c r="A66" s="100"/>
      <c r="B66" s="31"/>
      <c r="C66" s="31" t="s">
        <v>212</v>
      </c>
      <c r="D66" s="32"/>
      <c r="E66" s="32">
        <v>0.68</v>
      </c>
      <c r="F66" s="32">
        <v>8933.38</v>
      </c>
      <c r="G66" s="27"/>
    </row>
    <row r="67" spans="1:9" s="28" customFormat="1" ht="12.75" hidden="1" outlineLevel="1">
      <c r="A67" s="100"/>
      <c r="B67" s="31"/>
      <c r="C67" s="31" t="s">
        <v>262</v>
      </c>
      <c r="D67" s="32" t="e">
        <f>-#REF!-#REF!-#REF!-#REF!-#REF!-#REF!-#REF!-#REF!</f>
        <v>#REF!</v>
      </c>
      <c r="E67" s="32"/>
      <c r="F67" s="32">
        <v>47492.7</v>
      </c>
      <c r="G67" s="27"/>
      <c r="I67" s="29"/>
    </row>
    <row r="68" spans="1:7" s="28" customFormat="1" ht="12.75" hidden="1" outlineLevel="1">
      <c r="A68" s="100"/>
      <c r="B68" s="31"/>
      <c r="C68" s="31"/>
      <c r="D68" s="32"/>
      <c r="E68" s="32"/>
      <c r="F68" s="32"/>
      <c r="G68" s="27"/>
    </row>
    <row r="69" spans="1:7" s="28" customFormat="1" ht="12.75" collapsed="1">
      <c r="A69" s="103" t="s">
        <v>206</v>
      </c>
      <c r="B69" s="42" t="s">
        <v>11</v>
      </c>
      <c r="C69" s="42"/>
      <c r="D69" s="43" t="e">
        <f>#REF!+D41-D56</f>
        <v>#REF!</v>
      </c>
      <c r="E69" s="43">
        <f>E40+E41-E56</f>
        <v>75837.19</v>
      </c>
      <c r="F69" s="43">
        <f>F40+F41-F56</f>
        <v>-54833.95000000016</v>
      </c>
      <c r="G69" s="27"/>
    </row>
    <row r="70" spans="1:7" s="28" customFormat="1" ht="12.75">
      <c r="A70" s="101" t="s">
        <v>12</v>
      </c>
      <c r="B70" s="35" t="s">
        <v>14</v>
      </c>
      <c r="C70" s="35"/>
      <c r="D70" s="36" t="e">
        <f>D71+D74+D81+D85+D89</f>
        <v>#REF!</v>
      </c>
      <c r="E70" s="36">
        <f>E71+E74+E81+E85+E89</f>
        <v>0</v>
      </c>
      <c r="F70" s="36">
        <f>F71+F74+F81+F85+F89</f>
        <v>13.41</v>
      </c>
      <c r="G70" s="27"/>
    </row>
    <row r="71" spans="1:7" s="28" customFormat="1" ht="12.75">
      <c r="A71" s="104" t="s">
        <v>137</v>
      </c>
      <c r="B71" s="25" t="s">
        <v>4</v>
      </c>
      <c r="C71" s="25"/>
      <c r="D71" s="26" t="e">
        <f>#REF!+#REF!</f>
        <v>#REF!</v>
      </c>
      <c r="E71" s="26">
        <f>SUM(E72:E73)</f>
        <v>0</v>
      </c>
      <c r="F71" s="26">
        <f>SUM(F72:F73)</f>
        <v>0</v>
      </c>
      <c r="G71" s="27"/>
    </row>
    <row r="72" spans="1:7" s="28" customFormat="1" ht="12.75" hidden="1" outlineLevel="1">
      <c r="A72" s="100"/>
      <c r="B72" s="31"/>
      <c r="C72" s="25"/>
      <c r="D72" s="32"/>
      <c r="E72" s="32"/>
      <c r="F72" s="32"/>
      <c r="G72" s="27"/>
    </row>
    <row r="73" spans="1:7" s="28" customFormat="1" ht="12.75" hidden="1" outlineLevel="1">
      <c r="A73" s="100"/>
      <c r="B73" s="31"/>
      <c r="C73" s="25"/>
      <c r="D73" s="32"/>
      <c r="E73" s="32"/>
      <c r="F73" s="32"/>
      <c r="G73" s="27"/>
    </row>
    <row r="74" spans="1:7" s="28" customFormat="1" ht="12.75" collapsed="1">
      <c r="A74" s="100" t="s">
        <v>138</v>
      </c>
      <c r="B74" s="31" t="s">
        <v>5</v>
      </c>
      <c r="C74" s="31"/>
      <c r="D74" s="26" t="e">
        <f>D75+D78</f>
        <v>#REF!</v>
      </c>
      <c r="E74" s="26">
        <f>E75+E78</f>
        <v>0</v>
      </c>
      <c r="F74" s="26">
        <f>F75+F78</f>
        <v>13.41</v>
      </c>
      <c r="G74" s="27"/>
    </row>
    <row r="75" spans="1:7" s="28" customFormat="1" ht="12.75">
      <c r="A75" s="102" t="s">
        <v>128</v>
      </c>
      <c r="B75" s="25"/>
      <c r="C75" s="25"/>
      <c r="D75" s="39" t="e">
        <f>#REF!+#REF!</f>
        <v>#REF!</v>
      </c>
      <c r="E75" s="39">
        <f>SUM(E76:E77)</f>
        <v>0</v>
      </c>
      <c r="F75" s="39">
        <f>SUM(F76:F77)</f>
        <v>0</v>
      </c>
      <c r="G75" s="27"/>
    </row>
    <row r="76" spans="1:7" s="28" customFormat="1" ht="12.75" hidden="1" outlineLevel="1">
      <c r="A76" s="100"/>
      <c r="B76" s="31"/>
      <c r="C76" s="25"/>
      <c r="D76" s="32"/>
      <c r="E76" s="32"/>
      <c r="F76" s="32"/>
      <c r="G76" s="27"/>
    </row>
    <row r="77" spans="1:7" s="28" customFormat="1" ht="12.75" hidden="1" outlineLevel="1">
      <c r="A77" s="100"/>
      <c r="B77" s="31"/>
      <c r="C77" s="25"/>
      <c r="D77" s="32"/>
      <c r="E77" s="32"/>
      <c r="F77" s="32"/>
      <c r="G77" s="27"/>
    </row>
    <row r="78" spans="1:7" s="28" customFormat="1" ht="12.75" hidden="1" outlineLevel="1">
      <c r="A78" s="102" t="s">
        <v>139</v>
      </c>
      <c r="B78" s="38"/>
      <c r="C78" s="38"/>
      <c r="D78" s="39" t="e">
        <f>#REF!+#REF!</f>
        <v>#REF!</v>
      </c>
      <c r="E78" s="39">
        <f>SUM(E79:E80)</f>
        <v>0</v>
      </c>
      <c r="F78" s="39">
        <f>SUM(F79:F80)</f>
        <v>13.41</v>
      </c>
      <c r="G78" s="27"/>
    </row>
    <row r="79" spans="1:7" s="28" customFormat="1" ht="12.75" hidden="1" outlineLevel="1">
      <c r="A79" s="100"/>
      <c r="B79" s="31"/>
      <c r="C79" s="31" t="s">
        <v>213</v>
      </c>
      <c r="D79" s="32"/>
      <c r="E79" s="32"/>
      <c r="F79" s="32">
        <v>13.41</v>
      </c>
      <c r="G79" s="27"/>
    </row>
    <row r="80" spans="1:7" s="28" customFormat="1" ht="12.75" hidden="1" outlineLevel="1">
      <c r="A80" s="100"/>
      <c r="B80" s="31"/>
      <c r="C80" s="31"/>
      <c r="D80" s="32"/>
      <c r="E80" s="32"/>
      <c r="F80" s="32"/>
      <c r="G80" s="27"/>
    </row>
    <row r="81" spans="1:7" s="28" customFormat="1" ht="12.75" collapsed="1">
      <c r="A81" s="100" t="s">
        <v>140</v>
      </c>
      <c r="B81" s="31" t="s">
        <v>24</v>
      </c>
      <c r="C81" s="31"/>
      <c r="D81" s="32" t="e">
        <f>#REF!+#REF!</f>
        <v>#REF!</v>
      </c>
      <c r="E81" s="32">
        <f>SUM(E82:E84)</f>
        <v>0</v>
      </c>
      <c r="F81" s="32">
        <f>SUM(F82:F84)</f>
        <v>0</v>
      </c>
      <c r="G81" s="27"/>
    </row>
    <row r="82" spans="1:7" s="28" customFormat="1" ht="12.75" hidden="1" outlineLevel="1">
      <c r="A82" s="100"/>
      <c r="B82" s="31"/>
      <c r="C82" s="31"/>
      <c r="D82" s="32"/>
      <c r="E82" s="32"/>
      <c r="F82" s="32"/>
      <c r="G82" s="27"/>
    </row>
    <row r="83" spans="1:7" s="28" customFormat="1" ht="12.75" hidden="1" outlineLevel="1">
      <c r="A83" s="100"/>
      <c r="B83" s="31"/>
      <c r="C83" s="31"/>
      <c r="D83" s="32"/>
      <c r="E83" s="32"/>
      <c r="F83" s="32"/>
      <c r="G83" s="27"/>
    </row>
    <row r="84" spans="1:7" s="28" customFormat="1" ht="12.75" hidden="1" outlineLevel="1">
      <c r="A84" s="100"/>
      <c r="B84" s="31"/>
      <c r="C84" s="31"/>
      <c r="D84" s="32"/>
      <c r="E84" s="32"/>
      <c r="F84" s="32"/>
      <c r="G84" s="27"/>
    </row>
    <row r="85" spans="1:7" s="28" customFormat="1" ht="12.75" collapsed="1">
      <c r="A85" s="100" t="s">
        <v>141</v>
      </c>
      <c r="B85" s="31" t="s">
        <v>25</v>
      </c>
      <c r="C85" s="31"/>
      <c r="D85" s="32" t="e">
        <f>#REF!+#REF!</f>
        <v>#REF!</v>
      </c>
      <c r="E85" s="32">
        <f>SUM(E86:E88)</f>
        <v>0</v>
      </c>
      <c r="F85" s="32">
        <f>SUM(F86:F88)</f>
        <v>0</v>
      </c>
      <c r="G85" s="27"/>
    </row>
    <row r="86" spans="1:7" s="28" customFormat="1" ht="12.75" hidden="1" outlineLevel="1">
      <c r="A86" s="100"/>
      <c r="B86" s="31"/>
      <c r="C86" s="31"/>
      <c r="D86" s="32"/>
      <c r="E86" s="32"/>
      <c r="F86" s="32"/>
      <c r="G86" s="27"/>
    </row>
    <row r="87" spans="1:7" s="28" customFormat="1" ht="12.75" hidden="1" outlineLevel="1">
      <c r="A87" s="100"/>
      <c r="B87" s="31"/>
      <c r="C87" s="31"/>
      <c r="D87" s="32"/>
      <c r="E87" s="32"/>
      <c r="F87" s="32"/>
      <c r="G87" s="27"/>
    </row>
    <row r="88" spans="1:7" s="28" customFormat="1" ht="12.75" hidden="1" outlineLevel="1">
      <c r="A88" s="100"/>
      <c r="B88" s="31"/>
      <c r="C88" s="31"/>
      <c r="D88" s="32"/>
      <c r="E88" s="32"/>
      <c r="F88" s="32"/>
      <c r="G88" s="27"/>
    </row>
    <row r="89" spans="1:7" s="28" customFormat="1" ht="12.75" collapsed="1">
      <c r="A89" s="100" t="s">
        <v>107</v>
      </c>
      <c r="B89" s="31" t="s">
        <v>26</v>
      </c>
      <c r="C89" s="31"/>
      <c r="D89" s="32" t="e">
        <f>#REF!+#REF!</f>
        <v>#REF!</v>
      </c>
      <c r="E89" s="32">
        <f>SUM(E90:E92)</f>
        <v>0</v>
      </c>
      <c r="F89" s="32">
        <f>SUM(F90:F92)</f>
        <v>0</v>
      </c>
      <c r="G89" s="27"/>
    </row>
    <row r="90" spans="1:7" s="28" customFormat="1" ht="12.75" hidden="1" outlineLevel="1">
      <c r="A90" s="100"/>
      <c r="B90" s="31"/>
      <c r="C90" s="31" t="s">
        <v>214</v>
      </c>
      <c r="D90" s="32"/>
      <c r="E90" s="32"/>
      <c r="F90" s="32"/>
      <c r="G90" s="27"/>
    </row>
    <row r="91" spans="1:7" s="28" customFormat="1" ht="12.75" hidden="1" outlineLevel="1">
      <c r="A91" s="100"/>
      <c r="B91" s="31"/>
      <c r="C91" s="31" t="s">
        <v>154</v>
      </c>
      <c r="D91" s="32">
        <v>0</v>
      </c>
      <c r="E91" s="32">
        <v>0</v>
      </c>
      <c r="F91" s="32">
        <v>0</v>
      </c>
      <c r="G91" s="27"/>
    </row>
    <row r="92" spans="1:7" s="28" customFormat="1" ht="12.75" hidden="1" outlineLevel="1">
      <c r="A92" s="100"/>
      <c r="B92" s="31"/>
      <c r="C92" s="31"/>
      <c r="D92" s="32"/>
      <c r="E92" s="32"/>
      <c r="F92" s="32"/>
      <c r="G92" s="27"/>
    </row>
    <row r="93" spans="1:7" s="28" customFormat="1" ht="12.75" collapsed="1">
      <c r="A93" s="101" t="s">
        <v>13</v>
      </c>
      <c r="B93" s="35" t="s">
        <v>15</v>
      </c>
      <c r="C93" s="35"/>
      <c r="D93" s="36" t="e">
        <f>D94+D102+D105+D108</f>
        <v>#REF!</v>
      </c>
      <c r="E93" s="36">
        <f>E94+E102+E105+E108</f>
        <v>16314.05</v>
      </c>
      <c r="F93" s="36">
        <f>F94+F102+F105+F108</f>
        <v>417845.76</v>
      </c>
      <c r="G93" s="27"/>
    </row>
    <row r="94" spans="1:7" s="28" customFormat="1" ht="12.75">
      <c r="A94" s="100" t="s">
        <v>138</v>
      </c>
      <c r="B94" s="31" t="s">
        <v>4</v>
      </c>
      <c r="C94" s="31"/>
      <c r="D94" s="26" t="e">
        <f>D95+D98</f>
        <v>#REF!</v>
      </c>
      <c r="E94" s="26">
        <f>E95+E98</f>
        <v>0</v>
      </c>
      <c r="F94" s="26">
        <f>F95+F98</f>
        <v>417625.94</v>
      </c>
      <c r="G94" s="27"/>
    </row>
    <row r="95" spans="1:8" s="28" customFormat="1" ht="12.75">
      <c r="A95" s="102" t="s">
        <v>128</v>
      </c>
      <c r="B95" s="25"/>
      <c r="C95" s="25"/>
      <c r="D95" s="39" t="e">
        <f>#REF!+#REF!</f>
        <v>#REF!</v>
      </c>
      <c r="E95" s="39">
        <f>SUM(E96:E97)</f>
        <v>0</v>
      </c>
      <c r="F95" s="39">
        <f>SUM(F96:F97)</f>
        <v>0</v>
      </c>
      <c r="G95" s="27"/>
      <c r="H95" s="46"/>
    </row>
    <row r="96" spans="1:7" s="28" customFormat="1" ht="12.75" hidden="1" outlineLevel="1">
      <c r="A96" s="100"/>
      <c r="B96" s="31"/>
      <c r="C96" s="25"/>
      <c r="D96" s="32"/>
      <c r="E96" s="32"/>
      <c r="F96" s="32"/>
      <c r="G96" s="27"/>
    </row>
    <row r="97" spans="1:7" s="28" customFormat="1" ht="12.75" hidden="1" outlineLevel="1">
      <c r="A97" s="100"/>
      <c r="B97" s="31"/>
      <c r="C97" s="25"/>
      <c r="D97" s="32"/>
      <c r="E97" s="32"/>
      <c r="F97" s="32"/>
      <c r="G97" s="27"/>
    </row>
    <row r="98" spans="1:7" s="28" customFormat="1" ht="12.75" hidden="1" outlineLevel="1">
      <c r="A98" s="102" t="s">
        <v>139</v>
      </c>
      <c r="B98" s="38"/>
      <c r="C98" s="38"/>
      <c r="D98" s="39" t="e">
        <f>#REF!+#REF!</f>
        <v>#REF!</v>
      </c>
      <c r="E98" s="39">
        <f>SUM(E99:E101)</f>
        <v>0</v>
      </c>
      <c r="F98" s="39">
        <f>SUM(F99:F101)</f>
        <v>417625.94</v>
      </c>
      <c r="G98" s="27"/>
    </row>
    <row r="99" spans="1:7" s="28" customFormat="1" ht="12.75" hidden="1" outlineLevel="1">
      <c r="A99" s="100"/>
      <c r="B99" s="31"/>
      <c r="C99" s="31" t="s">
        <v>178</v>
      </c>
      <c r="D99" s="32"/>
      <c r="E99" s="32"/>
      <c r="F99" s="32">
        <v>417625.94</v>
      </c>
      <c r="G99" s="27"/>
    </row>
    <row r="100" spans="1:7" s="28" customFormat="1" ht="12.75" hidden="1" outlineLevel="1">
      <c r="A100" s="100"/>
      <c r="B100" s="31"/>
      <c r="C100" s="31"/>
      <c r="D100" s="32"/>
      <c r="E100" s="32"/>
      <c r="F100" s="32"/>
      <c r="G100" s="27"/>
    </row>
    <row r="101" spans="1:7" s="28" customFormat="1" ht="12.75" hidden="1" outlineLevel="1">
      <c r="A101" s="100"/>
      <c r="B101" s="31"/>
      <c r="C101" s="31"/>
      <c r="D101" s="32"/>
      <c r="E101" s="32"/>
      <c r="F101" s="32"/>
      <c r="G101" s="27"/>
    </row>
    <row r="102" spans="1:7" s="28" customFormat="1" ht="12.75" collapsed="1">
      <c r="A102" s="100" t="s">
        <v>142</v>
      </c>
      <c r="B102" s="31" t="s">
        <v>5</v>
      </c>
      <c r="C102" s="31"/>
      <c r="D102" s="32" t="e">
        <f>#REF!+#REF!</f>
        <v>#REF!</v>
      </c>
      <c r="E102" s="32">
        <f>SUM(E103:E104)</f>
        <v>0</v>
      </c>
      <c r="F102" s="32">
        <f>SUM(F103:F104)</f>
        <v>0</v>
      </c>
      <c r="G102" s="27"/>
    </row>
    <row r="103" spans="1:7" s="28" customFormat="1" ht="12.75" hidden="1" outlineLevel="1">
      <c r="A103" s="100"/>
      <c r="B103" s="31"/>
      <c r="C103" s="31"/>
      <c r="D103" s="32"/>
      <c r="E103" s="32"/>
      <c r="F103" s="32"/>
      <c r="G103" s="27"/>
    </row>
    <row r="104" spans="1:7" s="28" customFormat="1" ht="12.75" hidden="1" outlineLevel="1">
      <c r="A104" s="100"/>
      <c r="B104" s="31"/>
      <c r="C104" s="31"/>
      <c r="D104" s="32"/>
      <c r="E104" s="32"/>
      <c r="F104" s="32"/>
      <c r="G104" s="27"/>
    </row>
    <row r="105" spans="1:7" s="28" customFormat="1" ht="12.75" collapsed="1">
      <c r="A105" s="100" t="s">
        <v>141</v>
      </c>
      <c r="B105" s="31" t="s">
        <v>24</v>
      </c>
      <c r="C105" s="31"/>
      <c r="D105" s="32" t="e">
        <f>#REF!+#REF!</f>
        <v>#REF!</v>
      </c>
      <c r="E105" s="32">
        <f>SUM(E106:E107)</f>
        <v>0</v>
      </c>
      <c r="F105" s="32">
        <f>SUM(F106:F107)</f>
        <v>0</v>
      </c>
      <c r="G105" s="27"/>
    </row>
    <row r="106" spans="1:7" s="28" customFormat="1" ht="12.75" hidden="1" outlineLevel="1">
      <c r="A106" s="100"/>
      <c r="B106" s="31"/>
      <c r="C106" s="31"/>
      <c r="D106" s="32"/>
      <c r="E106" s="32"/>
      <c r="F106" s="32"/>
      <c r="G106" s="27"/>
    </row>
    <row r="107" spans="1:7" s="28" customFormat="1" ht="12.75" hidden="1" outlineLevel="1">
      <c r="A107" s="100"/>
      <c r="B107" s="31"/>
      <c r="C107" s="31"/>
      <c r="D107" s="32"/>
      <c r="E107" s="32"/>
      <c r="F107" s="32"/>
      <c r="G107" s="27"/>
    </row>
    <row r="108" spans="1:7" s="28" customFormat="1" ht="12.75" collapsed="1">
      <c r="A108" s="100" t="s">
        <v>107</v>
      </c>
      <c r="B108" s="31" t="s">
        <v>25</v>
      </c>
      <c r="C108" s="31"/>
      <c r="D108" s="32" t="e">
        <f>#REF!+#REF!</f>
        <v>#REF!</v>
      </c>
      <c r="E108" s="32">
        <v>16314.05</v>
      </c>
      <c r="F108" s="32">
        <f>SUM(F109:F112)</f>
        <v>219.81999999999994</v>
      </c>
      <c r="G108" s="27"/>
    </row>
    <row r="109" spans="1:7" s="28" customFormat="1" ht="12.75" hidden="1" outlineLevel="1">
      <c r="A109" s="102"/>
      <c r="B109" s="38"/>
      <c r="C109" s="38" t="s">
        <v>154</v>
      </c>
      <c r="D109" s="39"/>
      <c r="E109" s="39"/>
      <c r="F109" s="39">
        <v>-776.71</v>
      </c>
      <c r="G109" s="27"/>
    </row>
    <row r="110" spans="1:7" s="28" customFormat="1" ht="12.75" hidden="1" outlineLevel="1">
      <c r="A110" s="100"/>
      <c r="B110" s="31"/>
      <c r="C110" s="31" t="s">
        <v>214</v>
      </c>
      <c r="D110" s="32">
        <v>0</v>
      </c>
      <c r="E110" s="32">
        <v>0</v>
      </c>
      <c r="F110" s="32">
        <v>996.53</v>
      </c>
      <c r="G110" s="27"/>
    </row>
    <row r="111" spans="1:7" s="28" customFormat="1" ht="12.75" hidden="1" outlineLevel="1">
      <c r="A111" s="100"/>
      <c r="B111" s="31"/>
      <c r="C111" s="31"/>
      <c r="D111" s="32">
        <v>0</v>
      </c>
      <c r="E111" s="32">
        <v>0</v>
      </c>
      <c r="F111" s="32"/>
      <c r="G111" s="27"/>
    </row>
    <row r="112" spans="1:7" s="28" customFormat="1" ht="12.75" hidden="1" outlineLevel="1">
      <c r="A112" s="100"/>
      <c r="B112" s="31"/>
      <c r="C112" s="31"/>
      <c r="D112" s="32">
        <v>0</v>
      </c>
      <c r="E112" s="32">
        <v>0</v>
      </c>
      <c r="F112" s="32">
        <v>0</v>
      </c>
      <c r="G112" s="27"/>
    </row>
    <row r="113" spans="1:6" ht="12.75" collapsed="1">
      <c r="A113" s="101" t="s">
        <v>207</v>
      </c>
      <c r="B113" s="35" t="s">
        <v>4</v>
      </c>
      <c r="C113" s="35"/>
      <c r="D113" s="36" t="e">
        <f>D69+D70-D93</f>
        <v>#REF!</v>
      </c>
      <c r="E113" s="36">
        <f>E69+E70-E93</f>
        <v>59523.14</v>
      </c>
      <c r="F113" s="36">
        <f>F69+F70-F93</f>
        <v>-472666.30000000016</v>
      </c>
    </row>
    <row r="114" spans="1:7" s="28" customFormat="1" ht="12.75">
      <c r="A114" s="101" t="s">
        <v>143</v>
      </c>
      <c r="B114" s="35" t="s">
        <v>16</v>
      </c>
      <c r="C114" s="35"/>
      <c r="D114" s="36" t="e">
        <f>D115+D118</f>
        <v>#REF!</v>
      </c>
      <c r="E114" s="36">
        <f>E115-E118</f>
        <v>0</v>
      </c>
      <c r="F114" s="36">
        <f>F115-F118</f>
        <v>0</v>
      </c>
      <c r="G114" s="27"/>
    </row>
    <row r="115" spans="1:7" s="28" customFormat="1" ht="12.75">
      <c r="A115" s="99" t="s">
        <v>17</v>
      </c>
      <c r="B115" s="25" t="s">
        <v>4</v>
      </c>
      <c r="C115" s="25"/>
      <c r="D115" s="26" t="e">
        <f>#REF!+#REF!</f>
        <v>#REF!</v>
      </c>
      <c r="E115" s="26">
        <f>SUM(E116:E117)</f>
        <v>0</v>
      </c>
      <c r="F115" s="26">
        <f>SUM(F116:F117)</f>
        <v>0</v>
      </c>
      <c r="G115" s="27"/>
    </row>
    <row r="116" spans="1:7" s="28" customFormat="1" ht="12.75" hidden="1" outlineLevel="1">
      <c r="A116" s="100"/>
      <c r="B116" s="31"/>
      <c r="C116" s="31"/>
      <c r="D116" s="32"/>
      <c r="E116" s="32"/>
      <c r="F116" s="32"/>
      <c r="G116" s="27"/>
    </row>
    <row r="117" spans="1:7" s="28" customFormat="1" ht="12.75" hidden="1" outlineLevel="1">
      <c r="A117" s="100"/>
      <c r="B117" s="31"/>
      <c r="C117" s="31"/>
      <c r="D117" s="32"/>
      <c r="E117" s="32"/>
      <c r="F117" s="32"/>
      <c r="G117" s="27"/>
    </row>
    <row r="118" spans="1:7" s="28" customFormat="1" ht="12.75" collapsed="1">
      <c r="A118" s="99" t="s">
        <v>18</v>
      </c>
      <c r="B118" s="25" t="s">
        <v>5</v>
      </c>
      <c r="C118" s="25"/>
      <c r="D118" s="26" t="e">
        <f>#REF!+#REF!</f>
        <v>#REF!</v>
      </c>
      <c r="E118" s="26">
        <f>SUM(E119:E120)</f>
        <v>0</v>
      </c>
      <c r="F118" s="26">
        <f>SUM(F119:F120)</f>
        <v>0</v>
      </c>
      <c r="G118" s="27"/>
    </row>
    <row r="119" spans="1:6" ht="12.75" hidden="1" outlineLevel="1">
      <c r="A119" s="96"/>
      <c r="B119" s="48"/>
      <c r="C119" s="48"/>
      <c r="D119" s="32"/>
      <c r="E119" s="32"/>
      <c r="F119" s="32"/>
    </row>
    <row r="120" spans="1:6" ht="12.75" hidden="1" outlineLevel="1">
      <c r="A120" s="96"/>
      <c r="B120" s="48"/>
      <c r="C120" s="48"/>
      <c r="D120" s="32"/>
      <c r="E120" s="32"/>
      <c r="F120" s="32"/>
    </row>
    <row r="121" spans="1:6" ht="12.75" collapsed="1">
      <c r="A121" s="106" t="s">
        <v>208</v>
      </c>
      <c r="B121" s="49" t="s">
        <v>144</v>
      </c>
      <c r="C121" s="49"/>
      <c r="D121" s="43" t="e">
        <f>D113+D114</f>
        <v>#REF!</v>
      </c>
      <c r="E121" s="43">
        <f>E113+E114</f>
        <v>59523.14</v>
      </c>
      <c r="F121" s="43">
        <f>F113+F114</f>
        <v>-472666.30000000016</v>
      </c>
    </row>
    <row r="122" spans="1:6" ht="12.75">
      <c r="A122" s="106" t="s">
        <v>145</v>
      </c>
      <c r="B122" s="49" t="s">
        <v>146</v>
      </c>
      <c r="C122" s="49"/>
      <c r="D122" s="43">
        <f>SUM(D123:D124)</f>
        <v>29501</v>
      </c>
      <c r="E122" s="43">
        <f>SUM(E123:E124)</f>
        <v>0</v>
      </c>
      <c r="F122" s="43">
        <f>SUM(F123:F124)</f>
        <v>0</v>
      </c>
    </row>
    <row r="123" spans="1:6" ht="12.75" hidden="1" outlineLevel="1">
      <c r="A123" s="96"/>
      <c r="B123" s="48"/>
      <c r="C123" s="48">
        <v>870</v>
      </c>
      <c r="D123" s="32">
        <v>29501</v>
      </c>
      <c r="E123" s="32">
        <v>0</v>
      </c>
      <c r="F123" s="32"/>
    </row>
    <row r="124" spans="1:6" ht="12.75" hidden="1" outlineLevel="1">
      <c r="A124" s="96"/>
      <c r="B124" s="48"/>
      <c r="C124" s="48"/>
      <c r="D124" s="50"/>
      <c r="E124" s="50"/>
      <c r="F124" s="50"/>
    </row>
    <row r="125" spans="1:6" ht="12.75" collapsed="1">
      <c r="A125" s="106" t="s">
        <v>183</v>
      </c>
      <c r="B125" s="49" t="s">
        <v>146</v>
      </c>
      <c r="C125" s="49"/>
      <c r="D125" s="43">
        <f>SUM(D126:D128)</f>
        <v>29501</v>
      </c>
      <c r="E125" s="43">
        <f>E121</f>
        <v>59523.14</v>
      </c>
      <c r="F125" s="43">
        <f>F121-F122</f>
        <v>-472666.30000000016</v>
      </c>
    </row>
    <row r="126" spans="1:6" ht="12.75">
      <c r="A126" s="96" t="s">
        <v>184</v>
      </c>
      <c r="B126" s="48"/>
      <c r="C126" s="48"/>
      <c r="D126" s="32">
        <v>29501</v>
      </c>
      <c r="E126" s="32">
        <v>0</v>
      </c>
      <c r="F126" s="32">
        <v>0</v>
      </c>
    </row>
    <row r="127" spans="1:6" ht="12.75">
      <c r="A127" s="96" t="s">
        <v>185</v>
      </c>
      <c r="B127" s="48"/>
      <c r="C127" s="48"/>
      <c r="D127" s="32"/>
      <c r="E127" s="32">
        <v>0</v>
      </c>
      <c r="F127" s="32"/>
    </row>
    <row r="128" spans="1:6" ht="13.5" thickBot="1">
      <c r="A128" s="96"/>
      <c r="B128" s="48"/>
      <c r="C128" s="48"/>
      <c r="D128" s="50"/>
      <c r="E128" s="50"/>
      <c r="F128" s="50"/>
    </row>
    <row r="129" spans="1:6" ht="13.5" thickBot="1">
      <c r="A129" s="107" t="s">
        <v>148</v>
      </c>
      <c r="B129" s="51" t="s">
        <v>147</v>
      </c>
      <c r="C129" s="51"/>
      <c r="D129" s="52" t="e">
        <f>#REF!-D125</f>
        <v>#REF!</v>
      </c>
      <c r="E129" s="52">
        <f>E125</f>
        <v>59523.14</v>
      </c>
      <c r="F129" s="52">
        <f>F125</f>
        <v>-472666.30000000016</v>
      </c>
    </row>
  </sheetData>
  <sheetProtection/>
  <printOptions horizontalCentered="1"/>
  <pageMargins left="0.3937007874015748" right="0.3937007874015748" top="0.984251968503937" bottom="0.3937007874015748" header="0.31496062992125984" footer="0"/>
  <pageSetup fitToHeight="1" fitToWidth="1" horizontalDpi="600" verticalDpi="600" orientation="portrait" paperSize="9" scale="97" r:id="rId1"/>
  <headerFooter alignWithMargins="0">
    <oddHeader>&amp;CPolski Związek Badmintona
Rachunek zysków i strat za okres 01.01.2012 r.-31.12.2012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="90" zoomScaleNormal="90" zoomScalePageLayoutView="0" workbookViewId="0" topLeftCell="A1">
      <selection activeCell="F193" sqref="F193"/>
    </sheetView>
  </sheetViews>
  <sheetFormatPr defaultColWidth="9.00390625" defaultRowHeight="12.75" outlineLevelRow="1" outlineLevelCol="1"/>
  <cols>
    <col min="1" max="1" width="45.875" style="20" customWidth="1"/>
    <col min="2" max="2" width="3.75390625" style="20" customWidth="1"/>
    <col min="3" max="3" width="10.625" style="84" customWidth="1" outlineLevel="1"/>
    <col min="4" max="4" width="12.125" style="19" hidden="1" customWidth="1"/>
    <col min="5" max="6" width="12.125" style="19" customWidth="1"/>
    <col min="7" max="16384" width="9.125" style="20" customWidth="1"/>
  </cols>
  <sheetData>
    <row r="1" spans="1:6" ht="13.5" thickBot="1">
      <c r="A1" s="18" t="s">
        <v>0</v>
      </c>
      <c r="B1" s="54" t="s">
        <v>125</v>
      </c>
      <c r="C1" s="55" t="s">
        <v>1</v>
      </c>
      <c r="D1" s="18">
        <v>2010</v>
      </c>
      <c r="E1" s="18">
        <v>2011</v>
      </c>
      <c r="F1" s="18">
        <v>2012</v>
      </c>
    </row>
    <row r="2" spans="1:6" s="28" customFormat="1" ht="14.25">
      <c r="A2" s="56" t="s">
        <v>93</v>
      </c>
      <c r="B2" s="57" t="s">
        <v>3</v>
      </c>
      <c r="C2" s="58"/>
      <c r="D2" s="59">
        <f>D3+D17+D39+D46+D85</f>
        <v>0</v>
      </c>
      <c r="E2" s="59">
        <f>E3+E17+E39+E46+E85</f>
        <v>72747.59</v>
      </c>
      <c r="F2" s="59">
        <f>F3+F17+F39+F46+F85</f>
        <v>29937.720000000005</v>
      </c>
    </row>
    <row r="3" spans="1:6" s="28" customFormat="1" ht="12.75" customHeight="1">
      <c r="A3" s="34" t="s">
        <v>19</v>
      </c>
      <c r="B3" s="60" t="s">
        <v>4</v>
      </c>
      <c r="C3" s="61"/>
      <c r="D3" s="36">
        <f>D4+D6+D10+D13</f>
        <v>0</v>
      </c>
      <c r="E3" s="36">
        <f>E4+E6+E10+E13</f>
        <v>0</v>
      </c>
      <c r="F3" s="36">
        <f>F4+F6+F10+F13</f>
        <v>0</v>
      </c>
    </row>
    <row r="4" spans="1:6" ht="12.75" customHeight="1">
      <c r="A4" s="24" t="s">
        <v>42</v>
      </c>
      <c r="B4" s="62" t="s">
        <v>43</v>
      </c>
      <c r="C4" s="63"/>
      <c r="D4" s="26">
        <f>SUM(D5:D5)</f>
        <v>0</v>
      </c>
      <c r="E4" s="26">
        <f>SUM(E5:E5)</f>
        <v>0</v>
      </c>
      <c r="F4" s="26">
        <f>SUM(F5:F5)</f>
        <v>0</v>
      </c>
    </row>
    <row r="5" spans="1:6" ht="12.75" customHeight="1" hidden="1" outlineLevel="1">
      <c r="A5" s="24"/>
      <c r="B5" s="62"/>
      <c r="C5" s="63"/>
      <c r="D5" s="26"/>
      <c r="E5" s="26"/>
      <c r="F5" s="26"/>
    </row>
    <row r="6" spans="1:7" ht="12.75" customHeight="1" collapsed="1">
      <c r="A6" s="24" t="s">
        <v>44</v>
      </c>
      <c r="B6" s="62" t="s">
        <v>47</v>
      </c>
      <c r="C6" s="63"/>
      <c r="D6" s="26">
        <f>SUM(D7:D9)</f>
        <v>0</v>
      </c>
      <c r="E6" s="26">
        <f>SUM(E7:E9)</f>
        <v>0</v>
      </c>
      <c r="F6" s="26">
        <f>SUM(F7:F9)</f>
        <v>0</v>
      </c>
      <c r="G6" s="64"/>
    </row>
    <row r="7" spans="1:6" ht="12.75" customHeight="1" hidden="1" outlineLevel="1">
      <c r="A7" s="24"/>
      <c r="B7" s="62"/>
      <c r="C7" s="63"/>
      <c r="D7" s="26">
        <v>0</v>
      </c>
      <c r="E7" s="26">
        <v>0</v>
      </c>
      <c r="F7" s="26"/>
    </row>
    <row r="8" spans="1:6" ht="12.75" customHeight="1" hidden="1" outlineLevel="1">
      <c r="A8" s="24"/>
      <c r="B8" s="62"/>
      <c r="C8" s="63"/>
      <c r="D8" s="26">
        <v>0</v>
      </c>
      <c r="E8" s="26">
        <v>0</v>
      </c>
      <c r="F8" s="26"/>
    </row>
    <row r="9" spans="1:6" ht="12.75" customHeight="1" hidden="1" outlineLevel="1">
      <c r="A9" s="24"/>
      <c r="B9" s="62"/>
      <c r="C9" s="63"/>
      <c r="D9" s="26"/>
      <c r="E9" s="26"/>
      <c r="F9" s="26"/>
    </row>
    <row r="10" spans="1:6" ht="12.75" customHeight="1" collapsed="1">
      <c r="A10" s="24" t="s">
        <v>45</v>
      </c>
      <c r="B10" s="62" t="s">
        <v>48</v>
      </c>
      <c r="C10" s="63"/>
      <c r="D10" s="26">
        <f>SUM(D11:D12)</f>
        <v>0</v>
      </c>
      <c r="E10" s="26">
        <f>SUM(E11:E12)</f>
        <v>0</v>
      </c>
      <c r="F10" s="26">
        <f>SUM(F11:F12)</f>
        <v>0</v>
      </c>
    </row>
    <row r="11" spans="1:6" ht="12.75" customHeight="1" hidden="1" outlineLevel="1">
      <c r="A11" s="24"/>
      <c r="B11" s="62"/>
      <c r="C11" s="63" t="s">
        <v>217</v>
      </c>
      <c r="D11" s="26"/>
      <c r="E11" s="26"/>
      <c r="F11" s="26">
        <v>31926.55</v>
      </c>
    </row>
    <row r="12" spans="1:6" ht="12.75" customHeight="1" hidden="1" outlineLevel="1">
      <c r="A12" s="24"/>
      <c r="B12" s="62"/>
      <c r="C12" s="63" t="s">
        <v>218</v>
      </c>
      <c r="D12" s="26"/>
      <c r="E12" s="26"/>
      <c r="F12" s="26">
        <v>-31926.55</v>
      </c>
    </row>
    <row r="13" spans="1:6" ht="12.75" customHeight="1" collapsed="1">
      <c r="A13" s="24" t="s">
        <v>46</v>
      </c>
      <c r="B13" s="62" t="s">
        <v>49</v>
      </c>
      <c r="C13" s="63"/>
      <c r="D13" s="26">
        <f>SUM(D14:D16)</f>
        <v>0</v>
      </c>
      <c r="E13" s="26">
        <f>SUM(E14:E16)</f>
        <v>0</v>
      </c>
      <c r="F13" s="26">
        <f>SUM(F14:F16)</f>
        <v>0</v>
      </c>
    </row>
    <row r="14" spans="1:6" ht="12.75" customHeight="1" hidden="1" outlineLevel="1">
      <c r="A14" s="24"/>
      <c r="B14" s="62"/>
      <c r="C14" s="63"/>
      <c r="D14" s="26"/>
      <c r="E14" s="26"/>
      <c r="F14" s="26"/>
    </row>
    <row r="15" spans="1:6" ht="12.75" customHeight="1" hidden="1" outlineLevel="1">
      <c r="A15" s="24"/>
      <c r="B15" s="62"/>
      <c r="C15" s="63"/>
      <c r="D15" s="26"/>
      <c r="E15" s="26"/>
      <c r="F15" s="26"/>
    </row>
    <row r="16" spans="1:6" s="28" customFormat="1" ht="12.75" customHeight="1" hidden="1" outlineLevel="1">
      <c r="A16" s="30"/>
      <c r="B16" s="65"/>
      <c r="C16" s="66"/>
      <c r="D16" s="32"/>
      <c r="E16" s="32"/>
      <c r="F16" s="32"/>
    </row>
    <row r="17" spans="1:6" s="28" customFormat="1" ht="12.75" customHeight="1" collapsed="1">
      <c r="A17" s="34" t="s">
        <v>20</v>
      </c>
      <c r="B17" s="60" t="s">
        <v>5</v>
      </c>
      <c r="C17" s="61"/>
      <c r="D17" s="36">
        <f>D18+D34+D36</f>
        <v>0</v>
      </c>
      <c r="E17" s="36">
        <f>E18+E34+E36</f>
        <v>72747.59</v>
      </c>
      <c r="F17" s="36">
        <f>F18+F34+F36</f>
        <v>29937.720000000005</v>
      </c>
    </row>
    <row r="18" spans="1:6" s="28" customFormat="1" ht="12.75" customHeight="1">
      <c r="A18" s="30" t="s">
        <v>55</v>
      </c>
      <c r="B18" s="65" t="s">
        <v>43</v>
      </c>
      <c r="C18" s="66"/>
      <c r="D18" s="67">
        <f>D19+D21+D24+D28+D30</f>
        <v>0</v>
      </c>
      <c r="E18" s="67">
        <f>E19+E21+E24+E28+E30</f>
        <v>72747.59</v>
      </c>
      <c r="F18" s="67">
        <f>F19+F21+F24+F28+F30</f>
        <v>29937.720000000005</v>
      </c>
    </row>
    <row r="19" spans="1:6" s="28" customFormat="1" ht="12.75" customHeight="1">
      <c r="A19" s="30" t="s">
        <v>56</v>
      </c>
      <c r="B19" s="65" t="s">
        <v>50</v>
      </c>
      <c r="C19" s="66"/>
      <c r="D19" s="32">
        <f>SUM(D20:D20)</f>
        <v>0</v>
      </c>
      <c r="E19" s="32">
        <f>SUM(E20:E20)</f>
        <v>0</v>
      </c>
      <c r="F19" s="32">
        <f>SUM(F20:F20)</f>
        <v>0</v>
      </c>
    </row>
    <row r="20" spans="1:6" s="28" customFormat="1" ht="12.75" customHeight="1" hidden="1" outlineLevel="1">
      <c r="A20" s="30"/>
      <c r="B20" s="65"/>
      <c r="C20" s="66"/>
      <c r="D20" s="32"/>
      <c r="E20" s="32"/>
      <c r="F20" s="32"/>
    </row>
    <row r="21" spans="1:6" s="28" customFormat="1" ht="12.75" customHeight="1" collapsed="1">
      <c r="A21" s="30" t="s">
        <v>57</v>
      </c>
      <c r="B21" s="65" t="s">
        <v>51</v>
      </c>
      <c r="C21" s="66"/>
      <c r="D21" s="32">
        <f>SUM(D22:D23)</f>
        <v>0</v>
      </c>
      <c r="E21" s="32">
        <f>SUM(E22:E23)</f>
        <v>0</v>
      </c>
      <c r="F21" s="32">
        <f>SUM(F22:F23)</f>
        <v>0</v>
      </c>
    </row>
    <row r="22" spans="1:6" s="28" customFormat="1" ht="12.75" customHeight="1" hidden="1" outlineLevel="1">
      <c r="A22" s="30"/>
      <c r="B22" s="65"/>
      <c r="C22" s="66"/>
      <c r="D22" s="32"/>
      <c r="E22" s="32"/>
      <c r="F22" s="32"/>
    </row>
    <row r="23" spans="1:6" s="28" customFormat="1" ht="12.75" customHeight="1" hidden="1" outlineLevel="1">
      <c r="A23" s="30"/>
      <c r="B23" s="65"/>
      <c r="C23" s="66"/>
      <c r="D23" s="32"/>
      <c r="E23" s="32"/>
      <c r="F23" s="32"/>
    </row>
    <row r="24" spans="1:6" s="28" customFormat="1" ht="12.75" customHeight="1" collapsed="1">
      <c r="A24" s="30" t="s">
        <v>58</v>
      </c>
      <c r="B24" s="65" t="s">
        <v>52</v>
      </c>
      <c r="C24" s="66"/>
      <c r="D24" s="32">
        <f>SUM(D25:D27)</f>
        <v>0</v>
      </c>
      <c r="E24" s="32">
        <v>913.61</v>
      </c>
      <c r="F24" s="32">
        <f>SUM(F25:F27)</f>
        <v>17143.08</v>
      </c>
    </row>
    <row r="25" spans="1:6" s="28" customFormat="1" ht="12.75" customHeight="1" hidden="1" outlineLevel="1">
      <c r="A25" s="30"/>
      <c r="B25" s="65"/>
      <c r="C25" s="66" t="s">
        <v>219</v>
      </c>
      <c r="D25" s="68"/>
      <c r="E25" s="68"/>
      <c r="F25" s="68">
        <v>56598.66</v>
      </c>
    </row>
    <row r="26" spans="1:6" s="28" customFormat="1" ht="12.75" customHeight="1" hidden="1" outlineLevel="1">
      <c r="A26" s="30"/>
      <c r="B26" s="65"/>
      <c r="C26" s="66" t="s">
        <v>220</v>
      </c>
      <c r="D26" s="32"/>
      <c r="E26" s="32"/>
      <c r="F26" s="32">
        <v>-39455.58</v>
      </c>
    </row>
    <row r="27" spans="1:6" s="28" customFormat="1" ht="12.75" customHeight="1" hidden="1" outlineLevel="1">
      <c r="A27" s="30"/>
      <c r="B27" s="65"/>
      <c r="C27" s="66"/>
      <c r="D27" s="32"/>
      <c r="E27" s="32"/>
      <c r="F27" s="32"/>
    </row>
    <row r="28" spans="1:6" s="28" customFormat="1" ht="12.75" customHeight="1" collapsed="1">
      <c r="A28" s="30" t="s">
        <v>59</v>
      </c>
      <c r="B28" s="65" t="s">
        <v>53</v>
      </c>
      <c r="C28" s="66"/>
      <c r="D28" s="32">
        <f>SUM(D29:D29)</f>
        <v>0</v>
      </c>
      <c r="E28" s="32">
        <f>SUM(E29:E29)</f>
        <v>0</v>
      </c>
      <c r="F28" s="32">
        <f>SUM(F29:F29)</f>
        <v>0</v>
      </c>
    </row>
    <row r="29" spans="1:6" s="28" customFormat="1" ht="12.75" customHeight="1" hidden="1" outlineLevel="1">
      <c r="A29" s="30"/>
      <c r="B29" s="65"/>
      <c r="C29" s="66"/>
      <c r="D29" s="32"/>
      <c r="E29" s="32"/>
      <c r="F29" s="32"/>
    </row>
    <row r="30" spans="1:6" s="28" customFormat="1" ht="12.75" customHeight="1" collapsed="1">
      <c r="A30" s="30" t="s">
        <v>60</v>
      </c>
      <c r="B30" s="65" t="s">
        <v>54</v>
      </c>
      <c r="C30" s="66"/>
      <c r="D30" s="32">
        <f>SUM(D31:D33)</f>
        <v>0</v>
      </c>
      <c r="E30" s="32">
        <v>71833.98</v>
      </c>
      <c r="F30" s="32">
        <f>SUM(F31:F33)</f>
        <v>12794.640000000003</v>
      </c>
    </row>
    <row r="31" spans="1:6" s="28" customFormat="1" ht="12.75" customHeight="1" hidden="1" outlineLevel="1">
      <c r="A31" s="30"/>
      <c r="B31" s="65"/>
      <c r="C31" s="66" t="s">
        <v>221</v>
      </c>
      <c r="D31" s="68"/>
      <c r="E31" s="68"/>
      <c r="F31" s="68">
        <v>42182.48</v>
      </c>
    </row>
    <row r="32" spans="1:6" s="28" customFormat="1" ht="12.75" customHeight="1" hidden="1" outlineLevel="1">
      <c r="A32" s="30"/>
      <c r="B32" s="65"/>
      <c r="C32" s="66" t="s">
        <v>222</v>
      </c>
      <c r="D32" s="33"/>
      <c r="E32" s="32"/>
      <c r="F32" s="32">
        <v>-29387.84</v>
      </c>
    </row>
    <row r="33" spans="1:6" s="28" customFormat="1" ht="12.75" customHeight="1" hidden="1" outlineLevel="1">
      <c r="A33" s="30"/>
      <c r="B33" s="65"/>
      <c r="C33" s="66"/>
      <c r="D33" s="32"/>
      <c r="E33" s="32"/>
      <c r="F33" s="32"/>
    </row>
    <row r="34" spans="1:6" s="28" customFormat="1" ht="12.75" customHeight="1" collapsed="1">
      <c r="A34" s="30" t="s">
        <v>61</v>
      </c>
      <c r="B34" s="65" t="s">
        <v>47</v>
      </c>
      <c r="C34" s="66"/>
      <c r="D34" s="32"/>
      <c r="E34" s="32">
        <v>0</v>
      </c>
      <c r="F34" s="32">
        <v>0</v>
      </c>
    </row>
    <row r="35" spans="1:6" s="28" customFormat="1" ht="12.75" customHeight="1" hidden="1" outlineLevel="1">
      <c r="A35" s="30"/>
      <c r="B35" s="65"/>
      <c r="C35" s="66"/>
      <c r="D35" s="32"/>
      <c r="E35" s="32">
        <v>0</v>
      </c>
      <c r="F35" s="32">
        <v>0</v>
      </c>
    </row>
    <row r="36" spans="1:6" s="28" customFormat="1" ht="12.75" customHeight="1" collapsed="1">
      <c r="A36" s="30" t="s">
        <v>62</v>
      </c>
      <c r="B36" s="65" t="s">
        <v>48</v>
      </c>
      <c r="C36" s="66"/>
      <c r="D36" s="32">
        <f>SUM(D37:D38)</f>
        <v>0</v>
      </c>
      <c r="E36" s="32">
        <f>SUM(E37:E38)</f>
        <v>0</v>
      </c>
      <c r="F36" s="32">
        <f>SUM(F37:F38)</f>
        <v>0</v>
      </c>
    </row>
    <row r="37" spans="1:6" s="28" customFormat="1" ht="12.75" customHeight="1" hidden="1" outlineLevel="1">
      <c r="A37" s="30"/>
      <c r="B37" s="65"/>
      <c r="C37" s="66"/>
      <c r="D37" s="32"/>
      <c r="E37" s="32"/>
      <c r="F37" s="32"/>
    </row>
    <row r="38" spans="1:6" s="28" customFormat="1" ht="12.75" customHeight="1" hidden="1" outlineLevel="1">
      <c r="A38" s="30"/>
      <c r="B38" s="65"/>
      <c r="C38" s="66"/>
      <c r="D38" s="32"/>
      <c r="E38" s="32"/>
      <c r="F38" s="32"/>
    </row>
    <row r="39" spans="1:6" s="28" customFormat="1" ht="12.75" customHeight="1" collapsed="1">
      <c r="A39" s="34" t="s">
        <v>21</v>
      </c>
      <c r="B39" s="60" t="s">
        <v>24</v>
      </c>
      <c r="C39" s="61"/>
      <c r="D39" s="36">
        <f>D40+D43</f>
        <v>0</v>
      </c>
      <c r="E39" s="36">
        <f>E40+E43</f>
        <v>0</v>
      </c>
      <c r="F39" s="36">
        <f>F40+F43</f>
        <v>0</v>
      </c>
    </row>
    <row r="40" spans="1:6" ht="12.75" customHeight="1">
      <c r="A40" s="30" t="s">
        <v>63</v>
      </c>
      <c r="B40" s="65" t="s">
        <v>43</v>
      </c>
      <c r="C40" s="66"/>
      <c r="D40" s="32">
        <f>SUM(D41:D42)</f>
        <v>0</v>
      </c>
      <c r="E40" s="32">
        <f>SUM(E41:E42)</f>
        <v>0</v>
      </c>
      <c r="F40" s="32">
        <f>SUM(F41:F42)</f>
        <v>0</v>
      </c>
    </row>
    <row r="41" spans="1:6" ht="12.75" customHeight="1" hidden="1" outlineLevel="1">
      <c r="A41" s="30"/>
      <c r="B41" s="65"/>
      <c r="C41" s="66" t="s">
        <v>153</v>
      </c>
      <c r="D41" s="32"/>
      <c r="E41" s="32"/>
      <c r="F41" s="32"/>
    </row>
    <row r="42" spans="1:6" ht="12.75" customHeight="1" hidden="1" outlineLevel="1">
      <c r="A42" s="30"/>
      <c r="B42" s="65"/>
      <c r="C42" s="66"/>
      <c r="D42" s="32"/>
      <c r="E42" s="32"/>
      <c r="F42" s="32"/>
    </row>
    <row r="43" spans="1:6" ht="12.75" customHeight="1" collapsed="1">
      <c r="A43" s="30" t="s">
        <v>64</v>
      </c>
      <c r="B43" s="65" t="s">
        <v>47</v>
      </c>
      <c r="C43" s="66"/>
      <c r="D43" s="32">
        <f>SUM(D44:D45)</f>
        <v>0</v>
      </c>
      <c r="E43" s="32">
        <f>SUM(E44:E45)</f>
        <v>0</v>
      </c>
      <c r="F43" s="32">
        <f>SUM(F44:F45)</f>
        <v>0</v>
      </c>
    </row>
    <row r="44" spans="1:6" ht="12.75" customHeight="1" hidden="1" outlineLevel="1">
      <c r="A44" s="30"/>
      <c r="B44" s="65"/>
      <c r="C44" s="66"/>
      <c r="D44" s="32"/>
      <c r="E44" s="32"/>
      <c r="F44" s="32"/>
    </row>
    <row r="45" spans="1:6" s="28" customFormat="1" ht="12.75" customHeight="1" hidden="1" outlineLevel="1">
      <c r="A45" s="30"/>
      <c r="B45" s="65"/>
      <c r="C45" s="66"/>
      <c r="D45" s="32"/>
      <c r="E45" s="32"/>
      <c r="F45" s="32"/>
    </row>
    <row r="46" spans="1:6" s="28" customFormat="1" ht="12.75" customHeight="1" collapsed="1">
      <c r="A46" s="34" t="s">
        <v>22</v>
      </c>
      <c r="B46" s="60" t="s">
        <v>25</v>
      </c>
      <c r="C46" s="61"/>
      <c r="D46" s="36">
        <f>D47+D50+D53+D80</f>
        <v>0</v>
      </c>
      <c r="E46" s="36">
        <f>E47+E50+E53+E80</f>
        <v>0</v>
      </c>
      <c r="F46" s="36">
        <f>F47+F50+F53+F80</f>
        <v>0</v>
      </c>
    </row>
    <row r="47" spans="1:6" ht="12.75" customHeight="1">
      <c r="A47" s="30" t="s">
        <v>65</v>
      </c>
      <c r="B47" s="65" t="s">
        <v>43</v>
      </c>
      <c r="C47" s="66"/>
      <c r="D47" s="32">
        <f>SUM(D48:D49)</f>
        <v>0</v>
      </c>
      <c r="E47" s="32">
        <f>SUM(E48:E49)</f>
        <v>0</v>
      </c>
      <c r="F47" s="32">
        <f>SUM(F48:F49)</f>
        <v>0</v>
      </c>
    </row>
    <row r="48" spans="1:6" ht="12.75" customHeight="1" hidden="1" outlineLevel="1">
      <c r="A48" s="30"/>
      <c r="B48" s="65"/>
      <c r="C48" s="66"/>
      <c r="D48" s="68"/>
      <c r="E48" s="68"/>
      <c r="F48" s="68"/>
    </row>
    <row r="49" spans="1:6" ht="12.75" customHeight="1" hidden="1" outlineLevel="1">
      <c r="A49" s="30"/>
      <c r="B49" s="65"/>
      <c r="C49" s="66"/>
      <c r="D49" s="32"/>
      <c r="E49" s="32"/>
      <c r="F49" s="32"/>
    </row>
    <row r="50" spans="1:6" ht="12.75" customHeight="1" collapsed="1">
      <c r="A50" s="30" t="s">
        <v>19</v>
      </c>
      <c r="B50" s="65" t="s">
        <v>47</v>
      </c>
      <c r="C50" s="66"/>
      <c r="D50" s="32">
        <f>SUM(D51:D52)</f>
        <v>0</v>
      </c>
      <c r="E50" s="32">
        <f>SUM(E51:E52)</f>
        <v>0</v>
      </c>
      <c r="F50" s="32">
        <f>SUM(F51:F52)</f>
        <v>0</v>
      </c>
    </row>
    <row r="51" spans="1:6" ht="12.75" customHeight="1" hidden="1" outlineLevel="1">
      <c r="A51" s="30"/>
      <c r="B51" s="65"/>
      <c r="C51" s="66"/>
      <c r="D51" s="32"/>
      <c r="E51" s="32"/>
      <c r="F51" s="32"/>
    </row>
    <row r="52" spans="1:6" ht="12.75" customHeight="1" hidden="1" outlineLevel="1">
      <c r="A52" s="30"/>
      <c r="B52" s="65"/>
      <c r="C52" s="66"/>
      <c r="D52" s="32"/>
      <c r="E52" s="32"/>
      <c r="F52" s="32"/>
    </row>
    <row r="53" spans="1:6" ht="12.75" customHeight="1" collapsed="1">
      <c r="A53" s="30" t="s">
        <v>66</v>
      </c>
      <c r="B53" s="65" t="s">
        <v>48</v>
      </c>
      <c r="C53" s="66"/>
      <c r="D53" s="32">
        <f>D54+D67</f>
        <v>0</v>
      </c>
      <c r="E53" s="32">
        <f>E54+E67</f>
        <v>0</v>
      </c>
      <c r="F53" s="32">
        <f>F54+F67</f>
        <v>0</v>
      </c>
    </row>
    <row r="54" spans="1:6" ht="12.75" customHeight="1">
      <c r="A54" s="30" t="s">
        <v>72</v>
      </c>
      <c r="B54" s="65" t="s">
        <v>50</v>
      </c>
      <c r="C54" s="66"/>
      <c r="D54" s="32">
        <f>D55+D58+D61+D64</f>
        <v>0</v>
      </c>
      <c r="E54" s="32">
        <f>E55+E58+E61+E64</f>
        <v>0</v>
      </c>
      <c r="F54" s="32">
        <f>F55+F58+F61+F64</f>
        <v>0</v>
      </c>
    </row>
    <row r="55" spans="1:6" ht="12.75" customHeight="1">
      <c r="A55" s="69" t="s">
        <v>67</v>
      </c>
      <c r="B55" s="70"/>
      <c r="C55" s="71"/>
      <c r="D55" s="40">
        <f>SUM(D56:D57)</f>
        <v>0</v>
      </c>
      <c r="E55" s="40">
        <f>SUM(E56:E57)</f>
        <v>0</v>
      </c>
      <c r="F55" s="40">
        <f>SUM(F56:F57)</f>
        <v>0</v>
      </c>
    </row>
    <row r="56" spans="1:6" ht="12.75" customHeight="1" hidden="1" outlineLevel="1">
      <c r="A56" s="69"/>
      <c r="B56" s="65"/>
      <c r="C56" s="66"/>
      <c r="D56" s="32"/>
      <c r="E56" s="32"/>
      <c r="F56" s="32"/>
    </row>
    <row r="57" spans="1:6" ht="12.75" customHeight="1" hidden="1" outlineLevel="1">
      <c r="A57" s="69"/>
      <c r="B57" s="65"/>
      <c r="C57" s="66"/>
      <c r="D57" s="32"/>
      <c r="E57" s="32"/>
      <c r="F57" s="32"/>
    </row>
    <row r="58" spans="1:6" ht="12.75" customHeight="1" collapsed="1">
      <c r="A58" s="69" t="s">
        <v>68</v>
      </c>
      <c r="B58" s="70"/>
      <c r="C58" s="71"/>
      <c r="D58" s="40">
        <f>SUM(D59:D60)</f>
        <v>0</v>
      </c>
      <c r="E58" s="40">
        <f>SUM(E59:E60)</f>
        <v>0</v>
      </c>
      <c r="F58" s="40">
        <f>SUM(F59:F60)</f>
        <v>0</v>
      </c>
    </row>
    <row r="59" spans="1:6" ht="12.75" customHeight="1" hidden="1" outlineLevel="1">
      <c r="A59" s="69"/>
      <c r="B59" s="65"/>
      <c r="C59" s="66"/>
      <c r="D59" s="32"/>
      <c r="E59" s="32"/>
      <c r="F59" s="32"/>
    </row>
    <row r="60" spans="1:6" ht="12.75" customHeight="1" hidden="1" outlineLevel="1">
      <c r="A60" s="69"/>
      <c r="B60" s="65"/>
      <c r="C60" s="66"/>
      <c r="D60" s="32"/>
      <c r="E60" s="32"/>
      <c r="F60" s="32"/>
    </row>
    <row r="61" spans="1:6" ht="12.75" customHeight="1" collapsed="1">
      <c r="A61" s="69" t="s">
        <v>69</v>
      </c>
      <c r="B61" s="70"/>
      <c r="C61" s="71"/>
      <c r="D61" s="40">
        <f>SUM(D62:D63)</f>
        <v>0</v>
      </c>
      <c r="E61" s="40">
        <f>SUM(E62:E63)</f>
        <v>0</v>
      </c>
      <c r="F61" s="40">
        <f>SUM(F62:F63)</f>
        <v>0</v>
      </c>
    </row>
    <row r="62" spans="1:6" ht="12.75" customHeight="1" hidden="1" outlineLevel="1">
      <c r="A62" s="69"/>
      <c r="B62" s="65"/>
      <c r="C62" s="66"/>
      <c r="D62" s="32"/>
      <c r="E62" s="32"/>
      <c r="F62" s="32"/>
    </row>
    <row r="63" spans="1:6" ht="12.75" customHeight="1" hidden="1" outlineLevel="1">
      <c r="A63" s="69"/>
      <c r="B63" s="65"/>
      <c r="C63" s="66"/>
      <c r="D63" s="32"/>
      <c r="E63" s="32"/>
      <c r="F63" s="32"/>
    </row>
    <row r="64" spans="1:6" ht="12.75" customHeight="1" collapsed="1">
      <c r="A64" s="69" t="s">
        <v>70</v>
      </c>
      <c r="B64" s="70"/>
      <c r="C64" s="71"/>
      <c r="D64" s="40">
        <f>SUM(D65:D66)</f>
        <v>0</v>
      </c>
      <c r="E64" s="40">
        <f>SUM(E65:E66)</f>
        <v>0</v>
      </c>
      <c r="F64" s="40">
        <f>SUM(F65:F66)</f>
        <v>0</v>
      </c>
    </row>
    <row r="65" spans="1:6" ht="12.75" customHeight="1" hidden="1" outlineLevel="1">
      <c r="A65" s="30"/>
      <c r="B65" s="65"/>
      <c r="C65" s="66"/>
      <c r="D65" s="32"/>
      <c r="E65" s="32"/>
      <c r="F65" s="32"/>
    </row>
    <row r="66" spans="1:6" ht="12.75" customHeight="1" hidden="1" outlineLevel="1">
      <c r="A66" s="30"/>
      <c r="B66" s="65"/>
      <c r="C66" s="66"/>
      <c r="D66" s="32"/>
      <c r="E66" s="32"/>
      <c r="F66" s="32"/>
    </row>
    <row r="67" spans="1:6" ht="12.75" customHeight="1" collapsed="1">
      <c r="A67" s="30" t="s">
        <v>71</v>
      </c>
      <c r="B67" s="65" t="s">
        <v>51</v>
      </c>
      <c r="C67" s="66"/>
      <c r="D67" s="32">
        <f>D68+D71+D74+D77</f>
        <v>0</v>
      </c>
      <c r="E67" s="32">
        <f>E68+E71+E74+E77</f>
        <v>0</v>
      </c>
      <c r="F67" s="32">
        <f>F68+F71+F74+F77</f>
        <v>0</v>
      </c>
    </row>
    <row r="68" spans="1:6" ht="12.75" customHeight="1">
      <c r="A68" s="69" t="s">
        <v>67</v>
      </c>
      <c r="B68" s="70"/>
      <c r="C68" s="71"/>
      <c r="D68" s="40">
        <f>SUM(D69:D70)</f>
        <v>0</v>
      </c>
      <c r="E68" s="40">
        <f>SUM(E69:E70)</f>
        <v>0</v>
      </c>
      <c r="F68" s="40">
        <f>SUM(F69:F70)</f>
        <v>0</v>
      </c>
    </row>
    <row r="69" spans="1:6" ht="12.75" customHeight="1" hidden="1" outlineLevel="1">
      <c r="A69" s="69"/>
      <c r="B69" s="65"/>
      <c r="C69" s="66"/>
      <c r="D69" s="32"/>
      <c r="E69" s="32"/>
      <c r="F69" s="32"/>
    </row>
    <row r="70" spans="1:6" ht="12.75" customHeight="1" hidden="1" outlineLevel="1">
      <c r="A70" s="69"/>
      <c r="B70" s="65"/>
      <c r="C70" s="66"/>
      <c r="D70" s="32"/>
      <c r="E70" s="32"/>
      <c r="F70" s="32"/>
    </row>
    <row r="71" spans="1:6" ht="12.75" customHeight="1" collapsed="1">
      <c r="A71" s="69" t="s">
        <v>68</v>
      </c>
      <c r="B71" s="70"/>
      <c r="C71" s="71"/>
      <c r="D71" s="40">
        <f>SUM(D72:D73)</f>
        <v>0</v>
      </c>
      <c r="E71" s="40">
        <f>SUM(E72:E73)</f>
        <v>0</v>
      </c>
      <c r="F71" s="40">
        <f>SUM(F72:F73)</f>
        <v>0</v>
      </c>
    </row>
    <row r="72" spans="1:6" ht="12.75" customHeight="1" hidden="1" outlineLevel="1">
      <c r="A72" s="69"/>
      <c r="B72" s="65"/>
      <c r="C72" s="66"/>
      <c r="D72" s="32"/>
      <c r="E72" s="32"/>
      <c r="F72" s="32"/>
    </row>
    <row r="73" spans="1:6" ht="12.75" customHeight="1" hidden="1" outlineLevel="1">
      <c r="A73" s="69"/>
      <c r="B73" s="65"/>
      <c r="C73" s="66"/>
      <c r="D73" s="32"/>
      <c r="E73" s="32"/>
      <c r="F73" s="32"/>
    </row>
    <row r="74" spans="1:6" ht="12.75" customHeight="1" collapsed="1">
      <c r="A74" s="69" t="s">
        <v>69</v>
      </c>
      <c r="B74" s="70"/>
      <c r="C74" s="71"/>
      <c r="D74" s="40">
        <f>SUM(D75:D76)</f>
        <v>0</v>
      </c>
      <c r="E74" s="40">
        <f>SUM(E75:E76)</f>
        <v>0</v>
      </c>
      <c r="F74" s="40">
        <f>SUM(F75:F76)</f>
        <v>0</v>
      </c>
    </row>
    <row r="75" spans="1:6" ht="12.75" customHeight="1" hidden="1" outlineLevel="1">
      <c r="A75" s="69"/>
      <c r="B75" s="65"/>
      <c r="C75" s="66"/>
      <c r="D75" s="32"/>
      <c r="E75" s="32"/>
      <c r="F75" s="32"/>
    </row>
    <row r="76" spans="1:6" ht="12.75" customHeight="1" hidden="1" outlineLevel="1">
      <c r="A76" s="69"/>
      <c r="B76" s="65"/>
      <c r="C76" s="66"/>
      <c r="D76" s="32"/>
      <c r="E76" s="32"/>
      <c r="F76" s="32"/>
    </row>
    <row r="77" spans="1:6" ht="12.75" customHeight="1" collapsed="1">
      <c r="A77" s="69" t="s">
        <v>70</v>
      </c>
      <c r="B77" s="70"/>
      <c r="C77" s="71"/>
      <c r="D77" s="40">
        <f>SUM(D78:D79)</f>
        <v>0</v>
      </c>
      <c r="E77" s="40">
        <f>SUM(E78:E79)</f>
        <v>0</v>
      </c>
      <c r="F77" s="40">
        <f>SUM(F78:F79)</f>
        <v>0</v>
      </c>
    </row>
    <row r="78" spans="1:6" ht="12.75" customHeight="1" hidden="1" outlineLevel="1">
      <c r="A78" s="30"/>
      <c r="B78" s="65"/>
      <c r="C78" s="66"/>
      <c r="D78" s="32"/>
      <c r="E78" s="32"/>
      <c r="F78" s="32"/>
    </row>
    <row r="79" spans="1:6" ht="12.75" customHeight="1" hidden="1" outlineLevel="1">
      <c r="A79" s="30"/>
      <c r="B79" s="65"/>
      <c r="C79" s="66"/>
      <c r="D79" s="32"/>
      <c r="E79" s="32"/>
      <c r="F79" s="32"/>
    </row>
    <row r="80" spans="1:6" ht="12.75" customHeight="1" collapsed="1">
      <c r="A80" s="30" t="s">
        <v>73</v>
      </c>
      <c r="B80" s="65" t="s">
        <v>49</v>
      </c>
      <c r="C80" s="66"/>
      <c r="D80" s="32">
        <f>SUM(D81:D84)</f>
        <v>0</v>
      </c>
      <c r="E80" s="32">
        <f>SUM(E81:E84)</f>
        <v>0</v>
      </c>
      <c r="F80" s="32">
        <f>SUM(F81:F84)</f>
        <v>0</v>
      </c>
    </row>
    <row r="81" spans="1:6" ht="12.75" customHeight="1" hidden="1" outlineLevel="1">
      <c r="A81" s="30"/>
      <c r="B81" s="65"/>
      <c r="C81" s="66"/>
      <c r="D81" s="32"/>
      <c r="E81" s="32"/>
      <c r="F81" s="32"/>
    </row>
    <row r="82" spans="1:6" ht="12.75" customHeight="1" hidden="1" outlineLevel="1">
      <c r="A82" s="30"/>
      <c r="B82" s="65"/>
      <c r="C82" s="66"/>
      <c r="D82" s="32"/>
      <c r="E82" s="32"/>
      <c r="F82" s="32"/>
    </row>
    <row r="83" spans="1:6" ht="12.75" customHeight="1" hidden="1" outlineLevel="1">
      <c r="A83" s="30"/>
      <c r="B83" s="65"/>
      <c r="C83" s="66"/>
      <c r="D83" s="32"/>
      <c r="E83" s="32"/>
      <c r="F83" s="32"/>
    </row>
    <row r="84" spans="1:6" ht="12.75" customHeight="1" hidden="1" outlineLevel="1">
      <c r="A84" s="30"/>
      <c r="B84" s="65"/>
      <c r="C84" s="66"/>
      <c r="D84" s="32"/>
      <c r="E84" s="32"/>
      <c r="F84" s="32"/>
    </row>
    <row r="85" spans="1:6" s="28" customFormat="1" ht="12.75" customHeight="1" collapsed="1">
      <c r="A85" s="34" t="s">
        <v>23</v>
      </c>
      <c r="B85" s="60" t="s">
        <v>26</v>
      </c>
      <c r="C85" s="61"/>
      <c r="D85" s="36">
        <f>D86+D90</f>
        <v>0</v>
      </c>
      <c r="E85" s="36">
        <f>E86+E90</f>
        <v>0</v>
      </c>
      <c r="F85" s="36">
        <f>F86+F90</f>
        <v>0</v>
      </c>
    </row>
    <row r="86" spans="1:6" ht="12.75" customHeight="1">
      <c r="A86" s="30" t="s">
        <v>74</v>
      </c>
      <c r="B86" s="65" t="s">
        <v>43</v>
      </c>
      <c r="C86" s="66"/>
      <c r="D86" s="32">
        <f>SUM(D87:D89)</f>
        <v>0</v>
      </c>
      <c r="E86" s="32">
        <f>SUM(E87:E89)</f>
        <v>0</v>
      </c>
      <c r="F86" s="32">
        <f>SUM(F87:F89)</f>
        <v>0</v>
      </c>
    </row>
    <row r="87" spans="1:6" ht="12.75" customHeight="1" hidden="1" outlineLevel="1">
      <c r="A87" s="30"/>
      <c r="B87" s="65"/>
      <c r="C87" s="66"/>
      <c r="D87" s="32"/>
      <c r="E87" s="32"/>
      <c r="F87" s="32"/>
    </row>
    <row r="88" spans="1:6" ht="12.75" customHeight="1" hidden="1" outlineLevel="1">
      <c r="A88" s="30"/>
      <c r="B88" s="65"/>
      <c r="C88" s="66"/>
      <c r="D88" s="32"/>
      <c r="E88" s="32"/>
      <c r="F88" s="32"/>
    </row>
    <row r="89" spans="1:6" ht="12.75" customHeight="1" hidden="1" outlineLevel="1">
      <c r="A89" s="30"/>
      <c r="B89" s="65"/>
      <c r="C89" s="66"/>
      <c r="D89" s="32"/>
      <c r="E89" s="32"/>
      <c r="F89" s="32"/>
    </row>
    <row r="90" spans="1:6" ht="12.75" customHeight="1" collapsed="1">
      <c r="A90" s="30" t="s">
        <v>37</v>
      </c>
      <c r="B90" s="65" t="s">
        <v>47</v>
      </c>
      <c r="C90" s="66"/>
      <c r="D90" s="32">
        <f>SUM(D91:D93)</f>
        <v>0</v>
      </c>
      <c r="E90" s="32">
        <f>SUM(E91:E93)</f>
        <v>0</v>
      </c>
      <c r="F90" s="32">
        <f>SUM(F91:F93)</f>
        <v>0</v>
      </c>
    </row>
    <row r="91" spans="1:6" ht="12.75" hidden="1" outlineLevel="1">
      <c r="A91" s="30"/>
      <c r="B91" s="65"/>
      <c r="C91" s="66"/>
      <c r="D91" s="32"/>
      <c r="E91" s="32"/>
      <c r="F91" s="32"/>
    </row>
    <row r="92" spans="1:6" ht="12.75" hidden="1" outlineLevel="1">
      <c r="A92" s="30"/>
      <c r="B92" s="65"/>
      <c r="C92" s="66"/>
      <c r="D92" s="32"/>
      <c r="E92" s="32"/>
      <c r="F92" s="32"/>
    </row>
    <row r="93" spans="1:6" ht="12.75" hidden="1" outlineLevel="1">
      <c r="A93" s="30"/>
      <c r="B93" s="65"/>
      <c r="C93" s="66"/>
      <c r="D93" s="32"/>
      <c r="E93" s="32"/>
      <c r="F93" s="32"/>
    </row>
    <row r="94" spans="1:6" s="28" customFormat="1" ht="14.25" collapsed="1">
      <c r="A94" s="72" t="s">
        <v>94</v>
      </c>
      <c r="B94" s="73" t="s">
        <v>7</v>
      </c>
      <c r="C94" s="74"/>
      <c r="D94" s="75">
        <f>D95+D113+D146+D185</f>
        <v>209268.08000000002</v>
      </c>
      <c r="E94" s="75">
        <f>E95+E113+E146+E185</f>
        <v>89566.84</v>
      </c>
      <c r="F94" s="75">
        <f>F95+F113+F146+F185</f>
        <v>37343.44</v>
      </c>
    </row>
    <row r="95" spans="1:6" s="28" customFormat="1" ht="12.75" customHeight="1">
      <c r="A95" s="34" t="s">
        <v>75</v>
      </c>
      <c r="B95" s="60" t="s">
        <v>4</v>
      </c>
      <c r="C95" s="61"/>
      <c r="D95" s="36">
        <f>D96+D100+D103+D106+D110</f>
        <v>0</v>
      </c>
      <c r="E95" s="36">
        <f>E96+E100+E103+E106+E110</f>
        <v>0</v>
      </c>
      <c r="F95" s="36">
        <f>F96+F100+F103+F106+F110</f>
        <v>0</v>
      </c>
    </row>
    <row r="96" spans="1:6" ht="12.75" customHeight="1">
      <c r="A96" s="30" t="s">
        <v>76</v>
      </c>
      <c r="B96" s="65" t="s">
        <v>43</v>
      </c>
      <c r="C96" s="66"/>
      <c r="D96" s="32">
        <f>SUM(D97:D99)</f>
        <v>0</v>
      </c>
      <c r="E96" s="32">
        <f>SUM(E97:E99)</f>
        <v>0</v>
      </c>
      <c r="F96" s="32">
        <f>SUM(F97:F99)</f>
        <v>0</v>
      </c>
    </row>
    <row r="97" spans="1:6" ht="12.75" customHeight="1" hidden="1" outlineLevel="1">
      <c r="A97" s="30"/>
      <c r="B97" s="65"/>
      <c r="C97" s="66"/>
      <c r="D97" s="32">
        <v>0</v>
      </c>
      <c r="E97" s="32">
        <v>0</v>
      </c>
      <c r="F97" s="32">
        <v>0</v>
      </c>
    </row>
    <row r="98" spans="1:6" ht="12.75" customHeight="1" hidden="1" outlineLevel="1">
      <c r="A98" s="30"/>
      <c r="B98" s="65"/>
      <c r="C98" s="66"/>
      <c r="D98" s="32">
        <v>0</v>
      </c>
      <c r="E98" s="32">
        <v>0</v>
      </c>
      <c r="F98" s="32">
        <v>0</v>
      </c>
    </row>
    <row r="99" spans="1:6" ht="12.75" customHeight="1" hidden="1" outlineLevel="1">
      <c r="A99" s="30"/>
      <c r="B99" s="65"/>
      <c r="C99" s="66"/>
      <c r="D99" s="32"/>
      <c r="E99" s="32"/>
      <c r="F99" s="32"/>
    </row>
    <row r="100" spans="1:6" ht="12.75" customHeight="1" collapsed="1">
      <c r="A100" s="30" t="s">
        <v>77</v>
      </c>
      <c r="B100" s="65" t="s">
        <v>47</v>
      </c>
      <c r="C100" s="66"/>
      <c r="D100" s="32">
        <f>SUM(D101:D102)</f>
        <v>0</v>
      </c>
      <c r="E100" s="32">
        <f>SUM(E101:E102)</f>
        <v>0</v>
      </c>
      <c r="F100" s="32">
        <f>SUM(F101:F102)</f>
        <v>0</v>
      </c>
    </row>
    <row r="101" spans="1:6" ht="12.75" customHeight="1" hidden="1" outlineLevel="1">
      <c r="A101" s="30"/>
      <c r="B101" s="65"/>
      <c r="C101" s="66"/>
      <c r="D101" s="32"/>
      <c r="E101" s="32"/>
      <c r="F101" s="32"/>
    </row>
    <row r="102" spans="1:6" ht="12.75" customHeight="1" hidden="1" outlineLevel="1">
      <c r="A102" s="30"/>
      <c r="B102" s="65"/>
      <c r="C102" s="66"/>
      <c r="D102" s="32"/>
      <c r="E102" s="32"/>
      <c r="F102" s="32"/>
    </row>
    <row r="103" spans="1:6" ht="12.75" customHeight="1" collapsed="1">
      <c r="A103" s="30" t="s">
        <v>78</v>
      </c>
      <c r="B103" s="65" t="s">
        <v>48</v>
      </c>
      <c r="C103" s="66"/>
      <c r="D103" s="32">
        <f>SUM(D104:D105)</f>
        <v>0</v>
      </c>
      <c r="E103" s="32">
        <f>SUM(E104:E105)</f>
        <v>0</v>
      </c>
      <c r="F103" s="32">
        <f>SUM(F104:F105)</f>
        <v>0</v>
      </c>
    </row>
    <row r="104" spans="1:6" ht="12.75" customHeight="1" hidden="1" outlineLevel="1">
      <c r="A104" s="30"/>
      <c r="B104" s="65"/>
      <c r="C104" s="66"/>
      <c r="D104" s="32"/>
      <c r="E104" s="32"/>
      <c r="F104" s="32"/>
    </row>
    <row r="105" spans="1:6" ht="12.75" customHeight="1" hidden="1" outlineLevel="1">
      <c r="A105" s="30"/>
      <c r="B105" s="65"/>
      <c r="C105" s="66"/>
      <c r="D105" s="32"/>
      <c r="E105" s="32"/>
      <c r="F105" s="32"/>
    </row>
    <row r="106" spans="1:6" ht="12.75" customHeight="1" collapsed="1">
      <c r="A106" s="30" t="s">
        <v>79</v>
      </c>
      <c r="B106" s="65" t="s">
        <v>49</v>
      </c>
      <c r="C106" s="66"/>
      <c r="D106" s="32">
        <f>SUM(D107:D109)</f>
        <v>0</v>
      </c>
      <c r="E106" s="32">
        <f>SUM(E107:E109)</f>
        <v>0</v>
      </c>
      <c r="F106" s="32">
        <f>SUM(F107:F109)</f>
        <v>0</v>
      </c>
    </row>
    <row r="107" spans="1:6" ht="12.75" customHeight="1" hidden="1" outlineLevel="1">
      <c r="A107" s="30"/>
      <c r="B107" s="65"/>
      <c r="C107" s="66"/>
      <c r="D107" s="32">
        <v>0</v>
      </c>
      <c r="E107" s="32">
        <v>0</v>
      </c>
      <c r="F107" s="32">
        <v>0</v>
      </c>
    </row>
    <row r="108" spans="1:6" ht="12.75" customHeight="1" hidden="1" outlineLevel="1">
      <c r="A108" s="30"/>
      <c r="B108" s="65"/>
      <c r="C108" s="66"/>
      <c r="D108" s="32">
        <v>0</v>
      </c>
      <c r="E108" s="32">
        <v>0</v>
      </c>
      <c r="F108" s="32">
        <v>0</v>
      </c>
    </row>
    <row r="109" spans="1:6" ht="12.75" customHeight="1" hidden="1" outlineLevel="1">
      <c r="A109" s="30"/>
      <c r="B109" s="65"/>
      <c r="C109" s="66"/>
      <c r="D109" s="32"/>
      <c r="E109" s="32"/>
      <c r="F109" s="32"/>
    </row>
    <row r="110" spans="1:6" ht="12.75" customHeight="1" collapsed="1">
      <c r="A110" s="30" t="s">
        <v>80</v>
      </c>
      <c r="B110" s="65" t="s">
        <v>81</v>
      </c>
      <c r="C110" s="66"/>
      <c r="D110" s="32">
        <v>0</v>
      </c>
      <c r="E110" s="32">
        <f>SUM(E111:E112)</f>
        <v>0</v>
      </c>
      <c r="F110" s="32">
        <f>SUM(F111:F112)</f>
        <v>0</v>
      </c>
    </row>
    <row r="111" spans="1:6" ht="12.75" customHeight="1" hidden="1" outlineLevel="1">
      <c r="A111" s="30"/>
      <c r="B111" s="65"/>
      <c r="C111" s="66"/>
      <c r="D111" s="32"/>
      <c r="E111" s="32"/>
      <c r="F111" s="32">
        <v>0</v>
      </c>
    </row>
    <row r="112" spans="1:6" ht="12.75" customHeight="1" hidden="1" outlineLevel="1">
      <c r="A112" s="30"/>
      <c r="B112" s="65"/>
      <c r="C112" s="66"/>
      <c r="D112" s="32"/>
      <c r="E112" s="32"/>
      <c r="F112" s="32"/>
    </row>
    <row r="113" spans="1:6" s="28" customFormat="1" ht="12.75" customHeight="1" collapsed="1">
      <c r="A113" s="34" t="s">
        <v>27</v>
      </c>
      <c r="B113" s="60" t="s">
        <v>5</v>
      </c>
      <c r="C113" s="61"/>
      <c r="D113" s="36">
        <f>D114+D123</f>
        <v>0</v>
      </c>
      <c r="E113" s="36">
        <f>E114+E123</f>
        <v>49675.03</v>
      </c>
      <c r="F113" s="36">
        <f>F114+F123</f>
        <v>28877.74</v>
      </c>
    </row>
    <row r="114" spans="1:6" s="28" customFormat="1" ht="12.75" customHeight="1">
      <c r="A114" s="30" t="s">
        <v>63</v>
      </c>
      <c r="B114" s="65" t="s">
        <v>43</v>
      </c>
      <c r="C114" s="66"/>
      <c r="D114" s="32">
        <f>D115+D120</f>
        <v>0</v>
      </c>
      <c r="E114" s="32">
        <f>E115+E120</f>
        <v>0</v>
      </c>
      <c r="F114" s="32">
        <f>F115+F120</f>
        <v>0</v>
      </c>
    </row>
    <row r="115" spans="1:6" s="28" customFormat="1" ht="12.75" customHeight="1">
      <c r="A115" s="30" t="s">
        <v>150</v>
      </c>
      <c r="B115" s="65" t="s">
        <v>50</v>
      </c>
      <c r="C115" s="66"/>
      <c r="D115" s="32">
        <f>D116+D118</f>
        <v>0</v>
      </c>
      <c r="E115" s="32">
        <f>E116+E118</f>
        <v>0</v>
      </c>
      <c r="F115" s="32">
        <f>F116+F118</f>
        <v>0</v>
      </c>
    </row>
    <row r="116" spans="1:6" s="28" customFormat="1" ht="12.75" customHeight="1">
      <c r="A116" s="37" t="s">
        <v>149</v>
      </c>
      <c r="B116" s="65"/>
      <c r="C116" s="66"/>
      <c r="D116" s="40">
        <f>SUM(D117:D117)</f>
        <v>0</v>
      </c>
      <c r="E116" s="40">
        <f>SUM(E117:E117)</f>
        <v>0</v>
      </c>
      <c r="F116" s="40">
        <f>SUM(F117:F117)</f>
        <v>0</v>
      </c>
    </row>
    <row r="117" spans="1:6" s="28" customFormat="1" ht="12.75" customHeight="1" hidden="1" outlineLevel="1">
      <c r="A117" s="30"/>
      <c r="B117" s="65"/>
      <c r="C117" s="66"/>
      <c r="D117" s="32"/>
      <c r="E117" s="32"/>
      <c r="F117" s="32"/>
    </row>
    <row r="118" spans="1:6" s="28" customFormat="1" ht="12.75" customHeight="1" collapsed="1">
      <c r="A118" s="37" t="s">
        <v>151</v>
      </c>
      <c r="B118" s="65"/>
      <c r="C118" s="66"/>
      <c r="D118" s="40">
        <f>SUM(D119:D119)</f>
        <v>0</v>
      </c>
      <c r="E118" s="40">
        <f>SUM(E119:E119)</f>
        <v>0</v>
      </c>
      <c r="F118" s="40">
        <f>SUM(F119:F119)</f>
        <v>0</v>
      </c>
    </row>
    <row r="119" spans="1:6" s="28" customFormat="1" ht="12.75" customHeight="1" hidden="1" outlineLevel="1">
      <c r="A119" s="30"/>
      <c r="B119" s="65"/>
      <c r="C119" s="66"/>
      <c r="D119" s="32"/>
      <c r="E119" s="32"/>
      <c r="F119" s="32"/>
    </row>
    <row r="120" spans="1:6" s="28" customFormat="1" ht="12.75" customHeight="1" collapsed="1">
      <c r="A120" s="30" t="s">
        <v>82</v>
      </c>
      <c r="B120" s="65" t="s">
        <v>51</v>
      </c>
      <c r="C120" s="66"/>
      <c r="D120" s="32">
        <f>SUM(D121:D122)</f>
        <v>0</v>
      </c>
      <c r="E120" s="32">
        <f>SUM(E121:E122)</f>
        <v>0</v>
      </c>
      <c r="F120" s="32">
        <f>SUM(F121:F122)</f>
        <v>0</v>
      </c>
    </row>
    <row r="121" spans="1:6" s="28" customFormat="1" ht="12.75" customHeight="1" hidden="1" outlineLevel="1">
      <c r="A121" s="30"/>
      <c r="B121" s="65"/>
      <c r="C121" s="66"/>
      <c r="D121" s="32"/>
      <c r="E121" s="32"/>
      <c r="F121" s="32"/>
    </row>
    <row r="122" spans="1:6" s="28" customFormat="1" ht="12.75" customHeight="1" hidden="1" outlineLevel="1">
      <c r="A122" s="30"/>
      <c r="B122" s="65"/>
      <c r="C122" s="66"/>
      <c r="D122" s="32"/>
      <c r="E122" s="32"/>
      <c r="F122" s="32"/>
    </row>
    <row r="123" spans="1:6" s="28" customFormat="1" ht="12.75" customHeight="1" collapsed="1">
      <c r="A123" s="30" t="s">
        <v>64</v>
      </c>
      <c r="B123" s="65" t="s">
        <v>47</v>
      </c>
      <c r="C123" s="66"/>
      <c r="D123" s="32">
        <f>D124+D132+D136+D143</f>
        <v>0</v>
      </c>
      <c r="E123" s="32">
        <f>E124+E132+E136+E143</f>
        <v>49675.03</v>
      </c>
      <c r="F123" s="32">
        <f>F124+F132+F136+F143</f>
        <v>28877.74</v>
      </c>
    </row>
    <row r="124" spans="1:6" s="28" customFormat="1" ht="12.75" customHeight="1">
      <c r="A124" s="30" t="s">
        <v>150</v>
      </c>
      <c r="B124" s="65" t="s">
        <v>50</v>
      </c>
      <c r="C124" s="66"/>
      <c r="D124" s="32">
        <f>D125+D130</f>
        <v>0</v>
      </c>
      <c r="E124" s="32">
        <f>E125+E130</f>
        <v>17197.35</v>
      </c>
      <c r="F124" s="32">
        <f>F125+F130</f>
        <v>19294.04</v>
      </c>
    </row>
    <row r="125" spans="1:6" s="28" customFormat="1" ht="12.75" customHeight="1">
      <c r="A125" s="37" t="s">
        <v>149</v>
      </c>
      <c r="B125" s="65"/>
      <c r="C125" s="66"/>
      <c r="D125" s="40">
        <f>SUM(D126:D129)</f>
        <v>0</v>
      </c>
      <c r="E125" s="40">
        <f>SUM(E126:E129)</f>
        <v>17197.35</v>
      </c>
      <c r="F125" s="40">
        <f>SUM(F126:F129)</f>
        <v>19294.04</v>
      </c>
    </row>
    <row r="126" spans="1:6" s="28" customFormat="1" ht="12.75" customHeight="1" hidden="1" outlineLevel="1">
      <c r="A126" s="30"/>
      <c r="B126" s="65"/>
      <c r="C126" s="66" t="s">
        <v>180</v>
      </c>
      <c r="D126" s="32"/>
      <c r="E126" s="32">
        <v>17197.35</v>
      </c>
      <c r="F126" s="32">
        <v>19294.04</v>
      </c>
    </row>
    <row r="127" spans="1:6" s="28" customFormat="1" ht="12.75" customHeight="1" hidden="1" outlineLevel="1">
      <c r="A127" s="30"/>
      <c r="B127" s="65"/>
      <c r="C127" s="66"/>
      <c r="D127" s="32"/>
      <c r="E127" s="32"/>
      <c r="F127" s="32"/>
    </row>
    <row r="128" spans="1:6" s="28" customFormat="1" ht="12.75" customHeight="1" hidden="1" outlineLevel="1">
      <c r="A128" s="30"/>
      <c r="B128" s="65"/>
      <c r="C128" s="66"/>
      <c r="D128" s="32"/>
      <c r="E128" s="32"/>
      <c r="F128" s="32"/>
    </row>
    <row r="129" spans="1:6" s="28" customFormat="1" ht="12.75" customHeight="1" hidden="1" outlineLevel="1">
      <c r="A129" s="30"/>
      <c r="B129" s="65"/>
      <c r="C129" s="66"/>
      <c r="D129" s="32">
        <v>0</v>
      </c>
      <c r="E129" s="32"/>
      <c r="F129" s="32"/>
    </row>
    <row r="130" spans="1:6" s="28" customFormat="1" ht="12.75" customHeight="1" collapsed="1">
      <c r="A130" s="37" t="s">
        <v>151</v>
      </c>
      <c r="B130" s="65"/>
      <c r="C130" s="66"/>
      <c r="D130" s="40">
        <f>SUM(D131:D131)</f>
        <v>0</v>
      </c>
      <c r="E130" s="40">
        <f>SUM(E131:E131)</f>
        <v>0</v>
      </c>
      <c r="F130" s="40">
        <f>SUM(F131:F131)</f>
        <v>0</v>
      </c>
    </row>
    <row r="131" spans="1:6" s="28" customFormat="1" ht="12.75" customHeight="1" hidden="1" outlineLevel="1">
      <c r="A131" s="30"/>
      <c r="B131" s="65"/>
      <c r="C131" s="66"/>
      <c r="D131" s="32"/>
      <c r="E131" s="32"/>
      <c r="F131" s="32"/>
    </row>
    <row r="132" spans="1:6" s="28" customFormat="1" ht="12.75" customHeight="1" collapsed="1">
      <c r="A132" s="76" t="s">
        <v>83</v>
      </c>
      <c r="B132" s="65" t="s">
        <v>51</v>
      </c>
      <c r="C132" s="66"/>
      <c r="D132" s="32">
        <f>SUM(D133:D135)</f>
        <v>0</v>
      </c>
      <c r="E132" s="32">
        <f>SUM(E133:E135)</f>
        <v>0</v>
      </c>
      <c r="F132" s="32">
        <f>SUM(F133:F135)</f>
        <v>7</v>
      </c>
    </row>
    <row r="133" spans="1:6" s="28" customFormat="1" ht="12.75" customHeight="1" hidden="1" outlineLevel="1">
      <c r="A133" s="30"/>
      <c r="B133" s="65"/>
      <c r="C133" s="66" t="s">
        <v>177</v>
      </c>
      <c r="D133" s="32">
        <v>0</v>
      </c>
      <c r="E133" s="32">
        <v>0</v>
      </c>
      <c r="F133" s="32">
        <v>7</v>
      </c>
    </row>
    <row r="134" spans="1:6" s="28" customFormat="1" ht="12.75" customHeight="1" hidden="1" outlineLevel="1">
      <c r="A134" s="30"/>
      <c r="B134" s="65"/>
      <c r="C134" s="66"/>
      <c r="D134" s="32"/>
      <c r="E134" s="32"/>
      <c r="F134" s="32"/>
    </row>
    <row r="135" spans="1:6" s="28" customFormat="1" ht="12.75" customHeight="1" hidden="1" outlineLevel="1">
      <c r="A135" s="30"/>
      <c r="B135" s="65"/>
      <c r="C135" s="66"/>
      <c r="D135" s="32"/>
      <c r="E135" s="32"/>
      <c r="F135" s="32"/>
    </row>
    <row r="136" spans="1:6" s="28" customFormat="1" ht="12.75" customHeight="1" collapsed="1">
      <c r="A136" s="30" t="s">
        <v>82</v>
      </c>
      <c r="B136" s="65" t="s">
        <v>52</v>
      </c>
      <c r="C136" s="66"/>
      <c r="D136" s="32">
        <f>SUM(D137:D142)</f>
        <v>0</v>
      </c>
      <c r="E136" s="32">
        <f>SUM(E137:E142)</f>
        <v>4767.07</v>
      </c>
      <c r="F136" s="32">
        <f>SUM(F137:F142)</f>
        <v>9576.7</v>
      </c>
    </row>
    <row r="137" spans="1:6" s="28" customFormat="1" ht="12.75" customHeight="1" hidden="1" outlineLevel="1">
      <c r="A137" s="30"/>
      <c r="B137" s="65"/>
      <c r="C137" s="66"/>
      <c r="D137" s="32"/>
      <c r="E137" s="32"/>
      <c r="F137" s="32"/>
    </row>
    <row r="138" spans="1:6" s="28" customFormat="1" ht="12.75" customHeight="1" hidden="1" outlineLevel="1">
      <c r="A138" s="30"/>
      <c r="B138" s="65"/>
      <c r="C138" s="66" t="s">
        <v>182</v>
      </c>
      <c r="D138" s="32"/>
      <c r="E138" s="32">
        <v>0</v>
      </c>
      <c r="F138" s="32">
        <v>4472.56</v>
      </c>
    </row>
    <row r="139" spans="1:6" s="28" customFormat="1" ht="12.75" customHeight="1" hidden="1" outlineLevel="1">
      <c r="A139" s="30"/>
      <c r="B139" s="65"/>
      <c r="C139" s="66" t="s">
        <v>223</v>
      </c>
      <c r="D139" s="32"/>
      <c r="E139" s="32">
        <v>0</v>
      </c>
      <c r="F139" s="32">
        <v>2781.34</v>
      </c>
    </row>
    <row r="140" spans="1:6" s="28" customFormat="1" ht="12.75" customHeight="1" hidden="1" outlineLevel="1">
      <c r="A140" s="30"/>
      <c r="B140" s="65"/>
      <c r="C140" s="66" t="s">
        <v>224</v>
      </c>
      <c r="D140" s="32"/>
      <c r="E140" s="32">
        <v>4767.07</v>
      </c>
      <c r="F140" s="32">
        <v>101.39</v>
      </c>
    </row>
    <row r="141" spans="1:6" s="28" customFormat="1" ht="12.75" customHeight="1" hidden="1" outlineLevel="1">
      <c r="A141" s="30"/>
      <c r="B141" s="65"/>
      <c r="C141" s="66" t="s">
        <v>40</v>
      </c>
      <c r="D141" s="32"/>
      <c r="E141" s="32"/>
      <c r="F141" s="32">
        <v>2221.41</v>
      </c>
    </row>
    <row r="142" spans="1:6" s="28" customFormat="1" ht="12.75" customHeight="1" hidden="1" outlineLevel="1">
      <c r="A142" s="30"/>
      <c r="B142" s="65"/>
      <c r="C142" s="66"/>
      <c r="D142" s="32"/>
      <c r="E142" s="32"/>
      <c r="F142" s="32"/>
    </row>
    <row r="143" spans="1:6" s="28" customFormat="1" ht="12.75" customHeight="1" collapsed="1">
      <c r="A143" s="30" t="s">
        <v>84</v>
      </c>
      <c r="B143" s="65" t="s">
        <v>53</v>
      </c>
      <c r="C143" s="66"/>
      <c r="D143" s="32">
        <f>SUM(D144:D145)</f>
        <v>0</v>
      </c>
      <c r="E143" s="32">
        <f>SUM(E144:E145)</f>
        <v>27710.61</v>
      </c>
      <c r="F143" s="32">
        <f>SUM(F144:F145)</f>
        <v>0</v>
      </c>
    </row>
    <row r="144" spans="1:6" s="28" customFormat="1" ht="12.75" customHeight="1" hidden="1" outlineLevel="1">
      <c r="A144" s="30"/>
      <c r="B144" s="65"/>
      <c r="C144" s="66"/>
      <c r="D144" s="32"/>
      <c r="E144" s="32">
        <v>27710.61</v>
      </c>
      <c r="F144" s="32"/>
    </row>
    <row r="145" spans="1:6" s="28" customFormat="1" ht="12.75" customHeight="1" hidden="1" outlineLevel="1">
      <c r="A145" s="30"/>
      <c r="B145" s="65"/>
      <c r="C145" s="66"/>
      <c r="D145" s="32"/>
      <c r="E145" s="32"/>
      <c r="F145" s="32"/>
    </row>
    <row r="146" spans="1:6" ht="12.75" customHeight="1" collapsed="1">
      <c r="A146" s="34" t="s">
        <v>28</v>
      </c>
      <c r="B146" s="60" t="s">
        <v>24</v>
      </c>
      <c r="C146" s="61"/>
      <c r="D146" s="36">
        <f>D147+D181</f>
        <v>209268.08000000002</v>
      </c>
      <c r="E146" s="36">
        <f>E147+E181</f>
        <v>31924.5</v>
      </c>
      <c r="F146" s="36">
        <f>F147+F181</f>
        <v>8465.7</v>
      </c>
    </row>
    <row r="147" spans="1:6" ht="12.75" customHeight="1">
      <c r="A147" s="24" t="s">
        <v>85</v>
      </c>
      <c r="B147" s="62" t="s">
        <v>43</v>
      </c>
      <c r="C147" s="63"/>
      <c r="D147" s="26">
        <f>D148+D161+D174</f>
        <v>209268.08000000002</v>
      </c>
      <c r="E147" s="26">
        <f>E148+E161+E174</f>
        <v>31924.5</v>
      </c>
      <c r="F147" s="26">
        <f>F148+F161+F174</f>
        <v>8465.7</v>
      </c>
    </row>
    <row r="148" spans="1:6" ht="12.75" customHeight="1">
      <c r="A148" s="24" t="s">
        <v>72</v>
      </c>
      <c r="B148" s="62" t="s">
        <v>50</v>
      </c>
      <c r="C148" s="63"/>
      <c r="D148" s="26">
        <f>D149+D152+D155+D158</f>
        <v>0</v>
      </c>
      <c r="E148" s="26">
        <f>E149+E152+E155+E158</f>
        <v>0</v>
      </c>
      <c r="F148" s="26">
        <f>F149+F152+F155+F158</f>
        <v>0</v>
      </c>
    </row>
    <row r="149" spans="1:6" ht="12.75" customHeight="1">
      <c r="A149" s="69" t="s">
        <v>67</v>
      </c>
      <c r="B149" s="65"/>
      <c r="C149" s="66"/>
      <c r="D149" s="32">
        <f>SUM(D150:D151)</f>
        <v>0</v>
      </c>
      <c r="E149" s="32">
        <f>SUM(E150:E151)</f>
        <v>0</v>
      </c>
      <c r="F149" s="32">
        <f>SUM(F150:F151)</f>
        <v>0</v>
      </c>
    </row>
    <row r="150" spans="1:6" ht="12.75" customHeight="1" hidden="1" outlineLevel="1">
      <c r="A150" s="69"/>
      <c r="B150" s="65"/>
      <c r="C150" s="66"/>
      <c r="D150" s="32"/>
      <c r="E150" s="32"/>
      <c r="F150" s="32"/>
    </row>
    <row r="151" spans="1:6" ht="12.75" customHeight="1" hidden="1" outlineLevel="1">
      <c r="A151" s="69"/>
      <c r="B151" s="65"/>
      <c r="C151" s="66"/>
      <c r="D151" s="32"/>
      <c r="E151" s="32"/>
      <c r="F151" s="32"/>
    </row>
    <row r="152" spans="1:6" ht="12.75" customHeight="1" collapsed="1">
      <c r="A152" s="69" t="s">
        <v>68</v>
      </c>
      <c r="B152" s="65"/>
      <c r="C152" s="66"/>
      <c r="D152" s="32">
        <f>SUM(D153:D154)</f>
        <v>0</v>
      </c>
      <c r="E152" s="32">
        <f>SUM(E153:E154)</f>
        <v>0</v>
      </c>
      <c r="F152" s="32">
        <f>SUM(F153:F154)</f>
        <v>0</v>
      </c>
    </row>
    <row r="153" spans="1:6" ht="12.75" customHeight="1" hidden="1" outlineLevel="1">
      <c r="A153" s="69"/>
      <c r="B153" s="65"/>
      <c r="C153" s="66"/>
      <c r="D153" s="32"/>
      <c r="E153" s="32"/>
      <c r="F153" s="32"/>
    </row>
    <row r="154" spans="1:6" ht="12.75" customHeight="1" hidden="1" outlineLevel="1">
      <c r="A154" s="69"/>
      <c r="B154" s="65"/>
      <c r="C154" s="66"/>
      <c r="D154" s="32"/>
      <c r="E154" s="32"/>
      <c r="F154" s="32"/>
    </row>
    <row r="155" spans="1:6" ht="12.75" customHeight="1" collapsed="1">
      <c r="A155" s="69" t="s">
        <v>69</v>
      </c>
      <c r="B155" s="65"/>
      <c r="C155" s="66"/>
      <c r="D155" s="32">
        <f>SUM(D156:D157)</f>
        <v>0</v>
      </c>
      <c r="E155" s="32">
        <f>SUM(E156:E157)</f>
        <v>0</v>
      </c>
      <c r="F155" s="32">
        <f>SUM(F156:F157)</f>
        <v>0</v>
      </c>
    </row>
    <row r="156" spans="1:6" ht="12.75" customHeight="1" hidden="1" outlineLevel="1">
      <c r="A156" s="69"/>
      <c r="B156" s="65"/>
      <c r="C156" s="66"/>
      <c r="D156" s="32"/>
      <c r="E156" s="32"/>
      <c r="F156" s="32"/>
    </row>
    <row r="157" spans="1:6" ht="12.75" customHeight="1" hidden="1" outlineLevel="1">
      <c r="A157" s="69"/>
      <c r="B157" s="65"/>
      <c r="C157" s="66"/>
      <c r="D157" s="32"/>
      <c r="E157" s="32"/>
      <c r="F157" s="32"/>
    </row>
    <row r="158" spans="1:6" ht="12.75" customHeight="1" collapsed="1">
      <c r="A158" s="69" t="s">
        <v>161</v>
      </c>
      <c r="B158" s="65"/>
      <c r="C158" s="66"/>
      <c r="D158" s="32">
        <f>SUM(D159:D160)</f>
        <v>0</v>
      </c>
      <c r="E158" s="32">
        <f>SUM(E159:E160)</f>
        <v>0</v>
      </c>
      <c r="F158" s="32">
        <f>SUM(F159:F160)</f>
        <v>0</v>
      </c>
    </row>
    <row r="159" spans="1:6" ht="12.75" customHeight="1" hidden="1" outlineLevel="1">
      <c r="A159" s="30"/>
      <c r="B159" s="65"/>
      <c r="C159" s="66"/>
      <c r="D159" s="32"/>
      <c r="E159" s="32"/>
      <c r="F159" s="32"/>
    </row>
    <row r="160" spans="1:6" ht="12.75" customHeight="1" hidden="1" outlineLevel="1">
      <c r="A160" s="30"/>
      <c r="B160" s="65"/>
      <c r="C160" s="66"/>
      <c r="D160" s="32"/>
      <c r="E160" s="32"/>
      <c r="F160" s="32"/>
    </row>
    <row r="161" spans="1:6" ht="12.75" customHeight="1" collapsed="1">
      <c r="A161" s="24" t="s">
        <v>71</v>
      </c>
      <c r="B161" s="62" t="s">
        <v>51</v>
      </c>
      <c r="C161" s="63"/>
      <c r="D161" s="26">
        <f>D162+D165+D168+D171</f>
        <v>0</v>
      </c>
      <c r="E161" s="26">
        <f>E162+E165+E168+E171</f>
        <v>0</v>
      </c>
      <c r="F161" s="26">
        <f>F162+F165+F168+F171</f>
        <v>0</v>
      </c>
    </row>
    <row r="162" spans="1:6" ht="12.75" customHeight="1">
      <c r="A162" s="69" t="s">
        <v>67</v>
      </c>
      <c r="B162" s="65"/>
      <c r="C162" s="66"/>
      <c r="D162" s="32">
        <f>SUM(D163:D164)</f>
        <v>0</v>
      </c>
      <c r="E162" s="32">
        <f>SUM(E163:E164)</f>
        <v>0</v>
      </c>
      <c r="F162" s="32">
        <f>SUM(F163:F164)</f>
        <v>0</v>
      </c>
    </row>
    <row r="163" spans="1:6" ht="12.75" customHeight="1" hidden="1" outlineLevel="1">
      <c r="A163" s="69"/>
      <c r="B163" s="65"/>
      <c r="C163" s="66"/>
      <c r="D163" s="32"/>
      <c r="E163" s="32"/>
      <c r="F163" s="32"/>
    </row>
    <row r="164" spans="1:6" ht="12.75" customHeight="1" hidden="1" outlineLevel="1">
      <c r="A164" s="69"/>
      <c r="B164" s="65"/>
      <c r="C164" s="66"/>
      <c r="D164" s="32"/>
      <c r="E164" s="32"/>
      <c r="F164" s="32"/>
    </row>
    <row r="165" spans="1:6" ht="12.75" customHeight="1" collapsed="1">
      <c r="A165" s="69" t="s">
        <v>68</v>
      </c>
      <c r="B165" s="65"/>
      <c r="C165" s="66"/>
      <c r="D165" s="32">
        <f>SUM(D166:D167)</f>
        <v>0</v>
      </c>
      <c r="E165" s="32">
        <f>SUM(E166:E167)</f>
        <v>0</v>
      </c>
      <c r="F165" s="32">
        <f>SUM(F166:F167)</f>
        <v>0</v>
      </c>
    </row>
    <row r="166" spans="1:6" ht="12.75" customHeight="1" hidden="1" outlineLevel="1">
      <c r="A166" s="69"/>
      <c r="B166" s="65"/>
      <c r="C166" s="66"/>
      <c r="D166" s="32"/>
      <c r="E166" s="32"/>
      <c r="F166" s="32"/>
    </row>
    <row r="167" spans="1:6" ht="12.75" customHeight="1" hidden="1" outlineLevel="1">
      <c r="A167" s="69"/>
      <c r="B167" s="65"/>
      <c r="C167" s="66"/>
      <c r="D167" s="32"/>
      <c r="E167" s="32"/>
      <c r="F167" s="32"/>
    </row>
    <row r="168" spans="1:6" ht="12.75" customHeight="1" collapsed="1">
      <c r="A168" s="69" t="s">
        <v>69</v>
      </c>
      <c r="B168" s="65"/>
      <c r="C168" s="66"/>
      <c r="D168" s="32">
        <f>SUM(D169:D170)</f>
        <v>0</v>
      </c>
      <c r="E168" s="32">
        <f>SUM(E169:E170)</f>
        <v>0</v>
      </c>
      <c r="F168" s="32">
        <f>SUM(F169:F170)</f>
        <v>0</v>
      </c>
    </row>
    <row r="169" spans="1:6" ht="12.75" customHeight="1" hidden="1" outlineLevel="1">
      <c r="A169" s="69"/>
      <c r="B169" s="65"/>
      <c r="C169" s="66"/>
      <c r="D169" s="32"/>
      <c r="E169" s="32"/>
      <c r="F169" s="32"/>
    </row>
    <row r="170" spans="1:6" ht="12.75" customHeight="1" hidden="1" outlineLevel="1">
      <c r="A170" s="69"/>
      <c r="B170" s="65"/>
      <c r="C170" s="66"/>
      <c r="D170" s="32"/>
      <c r="E170" s="32"/>
      <c r="F170" s="32"/>
    </row>
    <row r="171" spans="1:6" ht="12.75" customHeight="1" collapsed="1">
      <c r="A171" s="69" t="s">
        <v>161</v>
      </c>
      <c r="B171" s="65"/>
      <c r="C171" s="66"/>
      <c r="D171" s="32">
        <f>SUM(D172:D173)</f>
        <v>0</v>
      </c>
      <c r="E171" s="32">
        <f>SUM(E172:E173)</f>
        <v>0</v>
      </c>
      <c r="F171" s="32">
        <f>SUM(F172:F173)</f>
        <v>0</v>
      </c>
    </row>
    <row r="172" spans="1:6" ht="12.75" customHeight="1" hidden="1" outlineLevel="1">
      <c r="A172" s="30"/>
      <c r="B172" s="65"/>
      <c r="C172" s="66"/>
      <c r="D172" s="32"/>
      <c r="E172" s="32"/>
      <c r="F172" s="32"/>
    </row>
    <row r="173" spans="1:6" ht="12.75" customHeight="1" hidden="1" outlineLevel="1">
      <c r="A173" s="30"/>
      <c r="B173" s="65"/>
      <c r="C173" s="66"/>
      <c r="D173" s="32"/>
      <c r="E173" s="32"/>
      <c r="F173" s="32"/>
    </row>
    <row r="174" spans="1:6" ht="12.75" customHeight="1" collapsed="1">
      <c r="A174" s="24" t="s">
        <v>29</v>
      </c>
      <c r="B174" s="62" t="s">
        <v>52</v>
      </c>
      <c r="C174" s="63"/>
      <c r="D174" s="26">
        <f>SUM(D175:D180)</f>
        <v>209268.08000000002</v>
      </c>
      <c r="E174" s="26">
        <f>SUM(E175:E180)</f>
        <v>31924.5</v>
      </c>
      <c r="F174" s="26">
        <f>SUM(F175:F180)</f>
        <v>8465.7</v>
      </c>
    </row>
    <row r="175" spans="1:6" ht="12.75" customHeight="1" hidden="1" outlineLevel="1">
      <c r="A175" s="24"/>
      <c r="B175" s="62"/>
      <c r="C175" s="66" t="s">
        <v>225</v>
      </c>
      <c r="D175" s="32">
        <v>133652.69</v>
      </c>
      <c r="E175" s="32">
        <v>31924.5</v>
      </c>
      <c r="F175" s="32">
        <v>1999.38</v>
      </c>
    </row>
    <row r="176" spans="1:6" ht="12.75" customHeight="1" hidden="1" outlineLevel="1">
      <c r="A176" s="24"/>
      <c r="B176" s="62"/>
      <c r="C176" s="66" t="s">
        <v>176</v>
      </c>
      <c r="D176" s="32">
        <v>75615.39</v>
      </c>
      <c r="E176" s="32">
        <v>0</v>
      </c>
      <c r="F176" s="32">
        <v>6466.32</v>
      </c>
    </row>
    <row r="177" spans="1:6" ht="12.75" customHeight="1" hidden="1" outlineLevel="1">
      <c r="A177" s="24"/>
      <c r="B177" s="62"/>
      <c r="C177" s="66" t="s">
        <v>39</v>
      </c>
      <c r="D177" s="32"/>
      <c r="E177" s="32"/>
      <c r="F177" s="32"/>
    </row>
    <row r="178" spans="1:6" ht="12.75" customHeight="1" hidden="1" outlineLevel="1">
      <c r="A178" s="24"/>
      <c r="B178" s="62"/>
      <c r="C178" s="66"/>
      <c r="D178" s="32"/>
      <c r="E178" s="32"/>
      <c r="F178" s="32"/>
    </row>
    <row r="179" spans="1:6" ht="12.75" customHeight="1" hidden="1" outlineLevel="1">
      <c r="A179" s="24"/>
      <c r="B179" s="62"/>
      <c r="C179" s="66"/>
      <c r="D179" s="32"/>
      <c r="E179" s="32"/>
      <c r="F179" s="32"/>
    </row>
    <row r="180" spans="1:6" s="28" customFormat="1" ht="12.75" customHeight="1" hidden="1" outlineLevel="1">
      <c r="A180" s="30"/>
      <c r="B180" s="65"/>
      <c r="C180" s="66"/>
      <c r="D180" s="32"/>
      <c r="E180" s="32"/>
      <c r="F180" s="32"/>
    </row>
    <row r="181" spans="1:6" s="28" customFormat="1" ht="12.75" customHeight="1" collapsed="1">
      <c r="A181" s="24" t="s">
        <v>162</v>
      </c>
      <c r="B181" s="62" t="s">
        <v>47</v>
      </c>
      <c r="C181" s="63"/>
      <c r="D181" s="26">
        <f>SUM(D182:D184)</f>
        <v>0</v>
      </c>
      <c r="E181" s="26">
        <f>SUM(E182:E184)</f>
        <v>0</v>
      </c>
      <c r="F181" s="26">
        <f>SUM(F182:F184)</f>
        <v>0</v>
      </c>
    </row>
    <row r="182" spans="1:6" s="28" customFormat="1" ht="12.75" customHeight="1" hidden="1" outlineLevel="1">
      <c r="A182" s="24"/>
      <c r="B182" s="62"/>
      <c r="C182" s="66"/>
      <c r="D182" s="32">
        <v>0</v>
      </c>
      <c r="E182" s="32">
        <v>0</v>
      </c>
      <c r="F182" s="32">
        <v>0</v>
      </c>
    </row>
    <row r="183" spans="1:6" s="28" customFormat="1" ht="12.75" customHeight="1" hidden="1" outlineLevel="1">
      <c r="A183" s="24"/>
      <c r="B183" s="62"/>
      <c r="C183" s="66"/>
      <c r="D183" s="32"/>
      <c r="E183" s="32"/>
      <c r="F183" s="32"/>
    </row>
    <row r="184" spans="1:6" s="28" customFormat="1" ht="12.75" customHeight="1" hidden="1" outlineLevel="1">
      <c r="A184" s="24"/>
      <c r="B184" s="62"/>
      <c r="C184" s="66"/>
      <c r="D184" s="32"/>
      <c r="E184" s="32"/>
      <c r="F184" s="32"/>
    </row>
    <row r="185" spans="1:6" s="28" customFormat="1" ht="12.75" customHeight="1" collapsed="1" thickBot="1">
      <c r="A185" s="34" t="s">
        <v>38</v>
      </c>
      <c r="B185" s="60" t="s">
        <v>25</v>
      </c>
      <c r="C185" s="63"/>
      <c r="D185" s="36">
        <f>SUM(D186:D189)</f>
        <v>0</v>
      </c>
      <c r="E185" s="36">
        <f>SUM(E186:E189)</f>
        <v>7967.31</v>
      </c>
      <c r="F185" s="36">
        <f>SUM(F186:F189)</f>
        <v>0</v>
      </c>
    </row>
    <row r="186" spans="1:6" s="28" customFormat="1" ht="12.75" hidden="1" outlineLevel="1">
      <c r="A186" s="24"/>
      <c r="B186" s="62"/>
      <c r="C186" s="66" t="s">
        <v>181</v>
      </c>
      <c r="D186" s="32"/>
      <c r="E186" s="32">
        <v>7967.31</v>
      </c>
      <c r="F186" s="32">
        <v>0</v>
      </c>
    </row>
    <row r="187" spans="1:6" s="28" customFormat="1" ht="12.75" hidden="1" outlineLevel="1">
      <c r="A187" s="24"/>
      <c r="B187" s="62"/>
      <c r="C187" s="66"/>
      <c r="D187" s="32"/>
      <c r="E187" s="32"/>
      <c r="F187" s="32"/>
    </row>
    <row r="188" spans="1:6" ht="12.75" hidden="1" outlineLevel="1">
      <c r="A188" s="30"/>
      <c r="B188" s="65"/>
      <c r="C188" s="66"/>
      <c r="D188" s="32"/>
      <c r="E188" s="32"/>
      <c r="F188" s="32"/>
    </row>
    <row r="189" spans="1:6" ht="13.5" hidden="1" outlineLevel="1" thickBot="1">
      <c r="A189" s="77"/>
      <c r="B189" s="78"/>
      <c r="C189" s="79"/>
      <c r="D189" s="50"/>
      <c r="E189" s="50"/>
      <c r="F189" s="50"/>
    </row>
    <row r="190" spans="1:6" ht="13.5" customHeight="1" collapsed="1" thickBot="1">
      <c r="A190" s="80" t="s">
        <v>126</v>
      </c>
      <c r="B190" s="81"/>
      <c r="C190" s="82"/>
      <c r="D190" s="83">
        <f>D2+D94</f>
        <v>209268.08000000002</v>
      </c>
      <c r="E190" s="83">
        <f>E2+E94</f>
        <v>162314.43</v>
      </c>
      <c r="F190" s="83">
        <f>F2+F94</f>
        <v>67281.16</v>
      </c>
    </row>
    <row r="192" spans="4:6" ht="12.75">
      <c r="D192" s="85" t="e">
        <f>D190-Pasywa!D161</f>
        <v>#REF!</v>
      </c>
      <c r="E192" s="85">
        <f>E190-Pasywa!E161</f>
        <v>0</v>
      </c>
      <c r="F192" s="85">
        <f>F190-Pasywa!F161</f>
        <v>3.2014213502407074E-10</v>
      </c>
    </row>
  </sheetData>
  <sheetProtection/>
  <printOptions horizontalCentered="1"/>
  <pageMargins left="0.5905511811023623" right="0.5905511811023623" top="0.984251968503937" bottom="0.3937007874015748" header="0.31496062992125984" footer="0.11811023622047245"/>
  <pageSetup fitToHeight="0" horizontalDpi="600" verticalDpi="600" orientation="portrait" paperSize="9" scale="78" r:id="rId1"/>
  <headerFooter alignWithMargins="0">
    <oddHeader>&amp;CPolski Związek Badmintona
Sprawozdanie finansowe za rok obrotowy 2012 
Bilans na dzień 31.12.2012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zoomScale="90" zoomScaleNormal="90" zoomScalePageLayoutView="0" workbookViewId="0" topLeftCell="A1">
      <selection activeCell="F163" sqref="F163"/>
    </sheetView>
  </sheetViews>
  <sheetFormatPr defaultColWidth="9.00390625" defaultRowHeight="12.75" outlineLevelRow="1" outlineLevelCol="1"/>
  <cols>
    <col min="1" max="1" width="54.75390625" style="20" customWidth="1"/>
    <col min="2" max="2" width="9.375" style="20" customWidth="1"/>
    <col min="3" max="3" width="11.25390625" style="84" customWidth="1" outlineLevel="1"/>
    <col min="4" max="4" width="14.875" style="19" hidden="1" customWidth="1"/>
    <col min="5" max="5" width="12.25390625" style="19" customWidth="1"/>
    <col min="6" max="6" width="13.375" style="19" customWidth="1"/>
    <col min="7" max="16384" width="9.125" style="20" customWidth="1"/>
  </cols>
  <sheetData>
    <row r="1" spans="1:6" ht="18" customHeight="1" thickBot="1">
      <c r="A1" s="18" t="s">
        <v>0</v>
      </c>
      <c r="B1" s="18" t="s">
        <v>125</v>
      </c>
      <c r="C1" s="86" t="s">
        <v>1</v>
      </c>
      <c r="D1" s="87">
        <v>2010</v>
      </c>
      <c r="E1" s="87">
        <v>2011</v>
      </c>
      <c r="F1" s="87">
        <v>2012</v>
      </c>
    </row>
    <row r="2" spans="1:6" ht="14.25">
      <c r="A2" s="56" t="s">
        <v>95</v>
      </c>
      <c r="B2" s="88" t="s">
        <v>3</v>
      </c>
      <c r="C2" s="58"/>
      <c r="D2" s="89" t="e">
        <f>D3+D7+D11+D15+D19+D24+D25</f>
        <v>#REF!</v>
      </c>
      <c r="E2" s="89">
        <f>E3+E7+E11+E15+E19+E24+E25</f>
        <v>-399004.6</v>
      </c>
      <c r="F2" s="89">
        <f>F3+F7+F11+F15+F19+F24+F25</f>
        <v>-882637.9500000002</v>
      </c>
    </row>
    <row r="3" spans="1:6" ht="12.75" customHeight="1">
      <c r="A3" s="90" t="s">
        <v>30</v>
      </c>
      <c r="B3" s="35" t="s">
        <v>4</v>
      </c>
      <c r="C3" s="61"/>
      <c r="D3" s="36">
        <f>SUM(D4:D6)</f>
        <v>0</v>
      </c>
      <c r="E3" s="36">
        <f>SUM(E4:E6)</f>
        <v>-281957.46</v>
      </c>
      <c r="F3" s="36">
        <f>SUM(F4:F6)</f>
        <v>116304.63</v>
      </c>
    </row>
    <row r="4" spans="1:6" ht="12.75" customHeight="1" hidden="1" outlineLevel="1">
      <c r="A4" s="30"/>
      <c r="B4" s="31"/>
      <c r="C4" s="63" t="s">
        <v>226</v>
      </c>
      <c r="D4" s="32">
        <v>0</v>
      </c>
      <c r="E4" s="32">
        <v>-281957.46</v>
      </c>
      <c r="F4" s="32">
        <v>116304.63</v>
      </c>
    </row>
    <row r="5" spans="1:6" ht="12.75" customHeight="1" hidden="1" outlineLevel="1">
      <c r="A5" s="30"/>
      <c r="B5" s="31"/>
      <c r="C5" s="63"/>
      <c r="D5" s="32"/>
      <c r="E5" s="32"/>
      <c r="F5" s="32"/>
    </row>
    <row r="6" spans="1:6" ht="12.75" customHeight="1" hidden="1" outlineLevel="1">
      <c r="A6" s="30"/>
      <c r="B6" s="31"/>
      <c r="C6" s="63"/>
      <c r="D6" s="32"/>
      <c r="E6" s="32"/>
      <c r="F6" s="32"/>
    </row>
    <row r="7" spans="1:6" ht="12.75" customHeight="1" collapsed="1">
      <c r="A7" s="41" t="s">
        <v>87</v>
      </c>
      <c r="B7" s="42" t="s">
        <v>5</v>
      </c>
      <c r="C7" s="61"/>
      <c r="D7" s="36">
        <f>SUM(D8:D10)</f>
        <v>0</v>
      </c>
      <c r="E7" s="36">
        <f>SUM(E8:E10)</f>
        <v>0</v>
      </c>
      <c r="F7" s="36">
        <f>SUM(F8:F10)</f>
        <v>0</v>
      </c>
    </row>
    <row r="8" spans="1:6" ht="12.75" customHeight="1" hidden="1" outlineLevel="1">
      <c r="A8" s="30"/>
      <c r="B8" s="31"/>
      <c r="C8" s="63"/>
      <c r="D8" s="32"/>
      <c r="E8" s="32"/>
      <c r="F8" s="32"/>
    </row>
    <row r="9" spans="1:6" ht="12.75" customHeight="1" hidden="1" outlineLevel="1">
      <c r="A9" s="30"/>
      <c r="B9" s="31"/>
      <c r="C9" s="63"/>
      <c r="D9" s="32"/>
      <c r="E9" s="32"/>
      <c r="F9" s="32"/>
    </row>
    <row r="10" spans="1:6" ht="12.75" customHeight="1" hidden="1" outlineLevel="1">
      <c r="A10" s="30"/>
      <c r="B10" s="31"/>
      <c r="C10" s="66"/>
      <c r="D10" s="32"/>
      <c r="E10" s="32"/>
      <c r="F10" s="32"/>
    </row>
    <row r="11" spans="1:6" ht="12.75" customHeight="1" collapsed="1">
      <c r="A11" s="90" t="s">
        <v>86</v>
      </c>
      <c r="B11" s="35" t="s">
        <v>24</v>
      </c>
      <c r="C11" s="61"/>
      <c r="D11" s="36">
        <f>SUM(D12:D14)</f>
        <v>0</v>
      </c>
      <c r="E11" s="36">
        <f>SUM(E12:E14)</f>
        <v>0</v>
      </c>
      <c r="F11" s="36">
        <f>SUM(F12:F14)</f>
        <v>0</v>
      </c>
    </row>
    <row r="12" spans="1:6" ht="12.75" customHeight="1" hidden="1" outlineLevel="1">
      <c r="A12" s="30"/>
      <c r="B12" s="31"/>
      <c r="C12" s="66"/>
      <c r="D12" s="32"/>
      <c r="E12" s="32"/>
      <c r="F12" s="32"/>
    </row>
    <row r="13" spans="1:6" ht="12.75" customHeight="1" hidden="1" outlineLevel="1">
      <c r="A13" s="30"/>
      <c r="B13" s="31"/>
      <c r="C13" s="66"/>
      <c r="D13" s="32"/>
      <c r="E13" s="32"/>
      <c r="F13" s="32"/>
    </row>
    <row r="14" spans="1:6" ht="12.75" customHeight="1" hidden="1" outlineLevel="1">
      <c r="A14" s="30"/>
      <c r="B14" s="31"/>
      <c r="C14" s="66"/>
      <c r="D14" s="32"/>
      <c r="E14" s="32"/>
      <c r="F14" s="32"/>
    </row>
    <row r="15" spans="1:6" ht="12.75" customHeight="1" collapsed="1">
      <c r="A15" s="41" t="s">
        <v>88</v>
      </c>
      <c r="B15" s="42" t="s">
        <v>25</v>
      </c>
      <c r="C15" s="91"/>
      <c r="D15" s="43">
        <f>SUM(D16:D18)</f>
        <v>0</v>
      </c>
      <c r="E15" s="43">
        <f>SUM(E16:E18)</f>
        <v>0</v>
      </c>
      <c r="F15" s="43">
        <f>SUM(F16:F18)</f>
        <v>0</v>
      </c>
    </row>
    <row r="16" spans="1:6" ht="12.75" customHeight="1" hidden="1" outlineLevel="1">
      <c r="A16" s="30"/>
      <c r="B16" s="31"/>
      <c r="C16" s="66"/>
      <c r="D16" s="32"/>
      <c r="E16" s="32"/>
      <c r="F16" s="32"/>
    </row>
    <row r="17" spans="1:6" ht="12.75" customHeight="1" hidden="1" outlineLevel="1">
      <c r="A17" s="30"/>
      <c r="B17" s="31"/>
      <c r="C17" s="66"/>
      <c r="D17" s="32"/>
      <c r="E17" s="32"/>
      <c r="F17" s="32"/>
    </row>
    <row r="18" spans="1:6" ht="12.75" customHeight="1" hidden="1" outlineLevel="1">
      <c r="A18" s="30"/>
      <c r="B18" s="31"/>
      <c r="C18" s="66"/>
      <c r="D18" s="32"/>
      <c r="E18" s="32"/>
      <c r="F18" s="32"/>
    </row>
    <row r="19" spans="1:6" ht="12.75" customHeight="1" collapsed="1">
      <c r="A19" s="41" t="s">
        <v>89</v>
      </c>
      <c r="B19" s="42" t="s">
        <v>26</v>
      </c>
      <c r="C19" s="91"/>
      <c r="D19" s="43">
        <f>SUM(D20:D23)</f>
        <v>0</v>
      </c>
      <c r="E19" s="43">
        <f>SUM(E20:E23)</f>
        <v>-176570.28</v>
      </c>
      <c r="F19" s="43">
        <f>SUM(F20:F23)</f>
        <v>-526276.28</v>
      </c>
    </row>
    <row r="20" spans="1:6" ht="12.75" customHeight="1" hidden="1" outlineLevel="1">
      <c r="A20" s="30"/>
      <c r="B20" s="31"/>
      <c r="C20" s="31">
        <v>821</v>
      </c>
      <c r="D20" s="32">
        <v>0</v>
      </c>
      <c r="E20" s="32">
        <v>-176570.28</v>
      </c>
      <c r="F20" s="32">
        <v>-526276.28</v>
      </c>
    </row>
    <row r="21" spans="1:6" ht="12.75" customHeight="1" hidden="1" outlineLevel="1">
      <c r="A21" s="30"/>
      <c r="B21" s="31"/>
      <c r="C21" s="31"/>
      <c r="D21" s="32">
        <v>0</v>
      </c>
      <c r="E21" s="32">
        <v>0</v>
      </c>
      <c r="F21" s="32">
        <v>0</v>
      </c>
    </row>
    <row r="22" spans="1:6" ht="12.75" customHeight="1" hidden="1" outlineLevel="1">
      <c r="A22" s="30"/>
      <c r="B22" s="31"/>
      <c r="C22" s="31"/>
      <c r="D22" s="32">
        <v>0</v>
      </c>
      <c r="E22" s="32">
        <v>0</v>
      </c>
      <c r="F22" s="32">
        <v>0</v>
      </c>
    </row>
    <row r="23" spans="1:6" ht="12.75" customHeight="1" hidden="1" outlineLevel="1">
      <c r="A23" s="30"/>
      <c r="B23" s="31"/>
      <c r="C23" s="66"/>
      <c r="D23" s="32"/>
      <c r="E23" s="32"/>
      <c r="F23" s="32"/>
    </row>
    <row r="24" spans="1:6" ht="12.75" customHeight="1" collapsed="1">
      <c r="A24" s="90" t="s">
        <v>31</v>
      </c>
      <c r="B24" s="35" t="s">
        <v>90</v>
      </c>
      <c r="C24" s="61"/>
      <c r="D24" s="36" t="e">
        <f>'Rachunek zysków i strat'!#REF!</f>
        <v>#REF!</v>
      </c>
      <c r="E24" s="36">
        <f>'Rachunek zysków i strat'!E125</f>
        <v>59523.14</v>
      </c>
      <c r="F24" s="36">
        <f>'Rachunek zysków i strat'!F125</f>
        <v>-472666.30000000016</v>
      </c>
    </row>
    <row r="25" spans="1:6" ht="12.75" customHeight="1">
      <c r="A25" s="90" t="s">
        <v>91</v>
      </c>
      <c r="B25" s="35" t="s">
        <v>92</v>
      </c>
      <c r="C25" s="61"/>
      <c r="D25" s="36">
        <f>SUM(D26:D27)</f>
        <v>0</v>
      </c>
      <c r="E25" s="36">
        <f>SUM(E26:E27)</f>
        <v>0</v>
      </c>
      <c r="F25" s="36">
        <f>SUM(F26:F27)</f>
        <v>0</v>
      </c>
    </row>
    <row r="26" spans="1:6" ht="12.75" hidden="1" outlineLevel="1">
      <c r="A26" s="44"/>
      <c r="B26" s="25"/>
      <c r="C26" s="63"/>
      <c r="D26" s="26"/>
      <c r="E26" s="26"/>
      <c r="F26" s="26"/>
    </row>
    <row r="27" spans="1:6" ht="12.75" hidden="1" outlineLevel="1">
      <c r="A27" s="44"/>
      <c r="B27" s="25"/>
      <c r="C27" s="63"/>
      <c r="D27" s="26"/>
      <c r="E27" s="26"/>
      <c r="F27" s="26"/>
    </row>
    <row r="28" spans="1:6" ht="14.25" collapsed="1">
      <c r="A28" s="72" t="s">
        <v>96</v>
      </c>
      <c r="B28" s="92" t="s">
        <v>7</v>
      </c>
      <c r="C28" s="74"/>
      <c r="D28" s="75">
        <f>D29+D52+D75+D145</f>
        <v>32624.56</v>
      </c>
      <c r="E28" s="75">
        <f>E29+E52+E75+E145</f>
        <v>561319.03</v>
      </c>
      <c r="F28" s="75">
        <f>F29+F52+F75+F145</f>
        <v>949919.1099999999</v>
      </c>
    </row>
    <row r="29" spans="1:6" ht="12.75" customHeight="1">
      <c r="A29" s="34" t="s">
        <v>35</v>
      </c>
      <c r="B29" s="35" t="s">
        <v>4</v>
      </c>
      <c r="C29" s="61"/>
      <c r="D29" s="36">
        <f>D30+D34+D43</f>
        <v>0</v>
      </c>
      <c r="E29" s="36">
        <f>E30+E34+E43</f>
        <v>0</v>
      </c>
      <c r="F29" s="36">
        <f>F30+F34+F43</f>
        <v>0</v>
      </c>
    </row>
    <row r="30" spans="1:6" ht="12.75" customHeight="1">
      <c r="A30" s="24" t="s">
        <v>97</v>
      </c>
      <c r="B30" s="25" t="s">
        <v>43</v>
      </c>
      <c r="C30" s="63"/>
      <c r="D30" s="26">
        <f>SUM(D31:D33)</f>
        <v>0</v>
      </c>
      <c r="E30" s="26">
        <f>SUM(E31:E33)</f>
        <v>0</v>
      </c>
      <c r="F30" s="26">
        <f>SUM(F31:F33)</f>
        <v>0</v>
      </c>
    </row>
    <row r="31" spans="1:6" ht="12.75" customHeight="1" hidden="1" outlineLevel="1">
      <c r="A31" s="24"/>
      <c r="B31" s="25"/>
      <c r="C31" s="63"/>
      <c r="D31" s="26"/>
      <c r="E31" s="26"/>
      <c r="F31" s="26"/>
    </row>
    <row r="32" spans="1:6" ht="12.75" customHeight="1" hidden="1" outlineLevel="1">
      <c r="A32" s="24"/>
      <c r="B32" s="25"/>
      <c r="C32" s="63"/>
      <c r="D32" s="26"/>
      <c r="E32" s="26"/>
      <c r="F32" s="26"/>
    </row>
    <row r="33" spans="1:6" ht="12.75" customHeight="1" hidden="1" outlineLevel="1">
      <c r="A33" s="24"/>
      <c r="B33" s="25"/>
      <c r="C33" s="63"/>
      <c r="D33" s="26"/>
      <c r="E33" s="26"/>
      <c r="F33" s="26"/>
    </row>
    <row r="34" spans="1:6" ht="12.75" customHeight="1" collapsed="1">
      <c r="A34" s="24" t="s">
        <v>98</v>
      </c>
      <c r="B34" s="25" t="s">
        <v>47</v>
      </c>
      <c r="C34" s="63"/>
      <c r="D34" s="26">
        <f>D35+D39</f>
        <v>0</v>
      </c>
      <c r="E34" s="26">
        <f>E35+E39</f>
        <v>0</v>
      </c>
      <c r="F34" s="26">
        <f>F35+F39</f>
        <v>0</v>
      </c>
    </row>
    <row r="35" spans="1:6" ht="12.75" customHeight="1">
      <c r="A35" s="24" t="s">
        <v>99</v>
      </c>
      <c r="B35" s="25" t="s">
        <v>50</v>
      </c>
      <c r="C35" s="63"/>
      <c r="D35" s="26">
        <f>SUM(D36:D38)</f>
        <v>0</v>
      </c>
      <c r="E35" s="26">
        <f>SUM(E36:E38)</f>
        <v>0</v>
      </c>
      <c r="F35" s="26">
        <f>SUM(F36:F38)</f>
        <v>0</v>
      </c>
    </row>
    <row r="36" spans="1:6" ht="12.75" customHeight="1" hidden="1" outlineLevel="1">
      <c r="A36" s="24"/>
      <c r="B36" s="25"/>
      <c r="C36" s="63"/>
      <c r="D36" s="26"/>
      <c r="E36" s="26"/>
      <c r="F36" s="26"/>
    </row>
    <row r="37" spans="1:6" ht="12.75" customHeight="1" hidden="1" outlineLevel="1">
      <c r="A37" s="24"/>
      <c r="B37" s="25"/>
      <c r="C37" s="63"/>
      <c r="D37" s="26"/>
      <c r="E37" s="26"/>
      <c r="F37" s="26"/>
    </row>
    <row r="38" spans="1:6" ht="12.75" customHeight="1" hidden="1" outlineLevel="1">
      <c r="A38" s="24"/>
      <c r="B38" s="25"/>
      <c r="C38" s="63"/>
      <c r="D38" s="26"/>
      <c r="E38" s="26"/>
      <c r="F38" s="26"/>
    </row>
    <row r="39" spans="1:6" ht="12.75" customHeight="1" collapsed="1">
      <c r="A39" s="24" t="s">
        <v>100</v>
      </c>
      <c r="B39" s="25" t="s">
        <v>51</v>
      </c>
      <c r="C39" s="63"/>
      <c r="D39" s="26">
        <f>SUM(D40:D42)</f>
        <v>0</v>
      </c>
      <c r="E39" s="26">
        <f>SUM(E40:E42)</f>
        <v>0</v>
      </c>
      <c r="F39" s="26">
        <f>SUM(F40:F42)</f>
        <v>0</v>
      </c>
    </row>
    <row r="40" spans="1:6" ht="12.75" customHeight="1" hidden="1" outlineLevel="1">
      <c r="A40" s="24"/>
      <c r="B40" s="25"/>
      <c r="C40" s="63"/>
      <c r="D40" s="26"/>
      <c r="E40" s="26"/>
      <c r="F40" s="26"/>
    </row>
    <row r="41" spans="1:6" ht="12.75" customHeight="1" hidden="1" outlineLevel="1">
      <c r="A41" s="24"/>
      <c r="B41" s="25"/>
      <c r="C41" s="63"/>
      <c r="D41" s="26"/>
      <c r="E41" s="26"/>
      <c r="F41" s="26"/>
    </row>
    <row r="42" spans="1:6" ht="12.75" customHeight="1" hidden="1" outlineLevel="1">
      <c r="A42" s="24"/>
      <c r="B42" s="25"/>
      <c r="C42" s="63"/>
      <c r="D42" s="26"/>
      <c r="E42" s="26"/>
      <c r="F42" s="26"/>
    </row>
    <row r="43" spans="1:6" ht="12.75" customHeight="1" collapsed="1">
      <c r="A43" s="24" t="s">
        <v>101</v>
      </c>
      <c r="B43" s="25" t="s">
        <v>48</v>
      </c>
      <c r="C43" s="63"/>
      <c r="D43" s="26">
        <f>D44+D48</f>
        <v>0</v>
      </c>
      <c r="E43" s="26">
        <f>E44+E48</f>
        <v>0</v>
      </c>
      <c r="F43" s="26">
        <f>F44+F48</f>
        <v>0</v>
      </c>
    </row>
    <row r="44" spans="1:6" ht="12.75" customHeight="1">
      <c r="A44" s="24" t="s">
        <v>99</v>
      </c>
      <c r="B44" s="25" t="s">
        <v>50</v>
      </c>
      <c r="C44" s="63"/>
      <c r="D44" s="26">
        <f>SUM(D45:D47)</f>
        <v>0</v>
      </c>
      <c r="E44" s="26">
        <f>SUM(E45:E47)</f>
        <v>0</v>
      </c>
      <c r="F44" s="26">
        <f>SUM(F45:F47)</f>
        <v>0</v>
      </c>
    </row>
    <row r="45" spans="1:6" ht="12.75" customHeight="1" hidden="1" outlineLevel="1">
      <c r="A45" s="24"/>
      <c r="B45" s="25"/>
      <c r="C45" s="63"/>
      <c r="D45" s="26"/>
      <c r="E45" s="26"/>
      <c r="F45" s="26"/>
    </row>
    <row r="46" spans="1:6" ht="12.75" customHeight="1" hidden="1" outlineLevel="1">
      <c r="A46" s="24"/>
      <c r="B46" s="25"/>
      <c r="C46" s="63"/>
      <c r="D46" s="26"/>
      <c r="E46" s="26"/>
      <c r="F46" s="26"/>
    </row>
    <row r="47" spans="1:6" ht="12.75" customHeight="1" hidden="1" outlineLevel="1">
      <c r="A47" s="24"/>
      <c r="B47" s="25"/>
      <c r="C47" s="63"/>
      <c r="D47" s="26"/>
      <c r="E47" s="26"/>
      <c r="F47" s="26"/>
    </row>
    <row r="48" spans="1:6" ht="12.75" customHeight="1" collapsed="1">
      <c r="A48" s="24" t="s">
        <v>100</v>
      </c>
      <c r="B48" s="25" t="s">
        <v>51</v>
      </c>
      <c r="C48" s="63"/>
      <c r="D48" s="26">
        <f>SUM(D49:D51)</f>
        <v>0</v>
      </c>
      <c r="E48" s="26">
        <f>SUM(E49:E51)</f>
        <v>0</v>
      </c>
      <c r="F48" s="26">
        <f>SUM(F49:F51)</f>
        <v>0</v>
      </c>
    </row>
    <row r="49" spans="1:6" ht="12.75" customHeight="1" hidden="1" outlineLevel="1">
      <c r="A49" s="24"/>
      <c r="B49" s="25"/>
      <c r="C49" s="63"/>
      <c r="D49" s="26"/>
      <c r="E49" s="26"/>
      <c r="F49" s="26"/>
    </row>
    <row r="50" spans="1:6" ht="12.75" customHeight="1" hidden="1" outlineLevel="1">
      <c r="A50" s="24"/>
      <c r="B50" s="25"/>
      <c r="C50" s="63"/>
      <c r="D50" s="26"/>
      <c r="E50" s="26"/>
      <c r="F50" s="26"/>
    </row>
    <row r="51" spans="1:6" ht="12.75" customHeight="1" hidden="1" outlineLevel="1">
      <c r="A51" s="24"/>
      <c r="B51" s="25"/>
      <c r="C51" s="63"/>
      <c r="D51" s="26"/>
      <c r="E51" s="26"/>
      <c r="F51" s="26"/>
    </row>
    <row r="52" spans="1:6" ht="12.75" customHeight="1" collapsed="1">
      <c r="A52" s="90" t="s">
        <v>102</v>
      </c>
      <c r="B52" s="35" t="s">
        <v>5</v>
      </c>
      <c r="C52" s="61"/>
      <c r="D52" s="36">
        <f>D53+D57</f>
        <v>0</v>
      </c>
      <c r="E52" s="36">
        <f>E53+E57</f>
        <v>0</v>
      </c>
      <c r="F52" s="36">
        <f>F53+F57</f>
        <v>0</v>
      </c>
    </row>
    <row r="53" spans="1:6" ht="12.75" customHeight="1">
      <c r="A53" s="30" t="s">
        <v>103</v>
      </c>
      <c r="B53" s="31" t="s">
        <v>43</v>
      </c>
      <c r="C53" s="66"/>
      <c r="D53" s="32">
        <f>SUM(D54:D56)</f>
        <v>0</v>
      </c>
      <c r="E53" s="32">
        <f>SUM(E54:E56)</f>
        <v>0</v>
      </c>
      <c r="F53" s="32">
        <f>SUM(F54:F56)</f>
        <v>0</v>
      </c>
    </row>
    <row r="54" spans="1:6" ht="12.75" customHeight="1" hidden="1" outlineLevel="1">
      <c r="A54" s="30"/>
      <c r="B54" s="31"/>
      <c r="C54" s="66"/>
      <c r="D54" s="32"/>
      <c r="E54" s="32"/>
      <c r="F54" s="32"/>
    </row>
    <row r="55" spans="1:6" ht="12.75" customHeight="1" hidden="1" outlineLevel="1">
      <c r="A55" s="30"/>
      <c r="B55" s="31"/>
      <c r="C55" s="66"/>
      <c r="D55" s="32"/>
      <c r="E55" s="32"/>
      <c r="F55" s="32"/>
    </row>
    <row r="56" spans="1:6" ht="12.75" customHeight="1" hidden="1" outlineLevel="1">
      <c r="A56" s="30"/>
      <c r="B56" s="31"/>
      <c r="C56" s="66"/>
      <c r="D56" s="32"/>
      <c r="E56" s="32"/>
      <c r="F56" s="32"/>
    </row>
    <row r="57" spans="1:6" ht="12.75" customHeight="1" collapsed="1">
      <c r="A57" s="30" t="s">
        <v>104</v>
      </c>
      <c r="B57" s="31" t="s">
        <v>47</v>
      </c>
      <c r="C57" s="66"/>
      <c r="D57" s="32">
        <f>D58+D62+D66+D70</f>
        <v>0</v>
      </c>
      <c r="E57" s="32">
        <f>E58+E62+E66+E70</f>
        <v>0</v>
      </c>
      <c r="F57" s="32">
        <f>F58+F62+F66+F70</f>
        <v>0</v>
      </c>
    </row>
    <row r="58" spans="1:6" ht="12.75" customHeight="1">
      <c r="A58" s="30" t="s">
        <v>32</v>
      </c>
      <c r="B58" s="31" t="s">
        <v>50</v>
      </c>
      <c r="C58" s="66"/>
      <c r="D58" s="32">
        <f>SUM(D59:D61)</f>
        <v>0</v>
      </c>
      <c r="E58" s="32">
        <f>SUM(E59:E61)</f>
        <v>0</v>
      </c>
      <c r="F58" s="32">
        <f>SUM(F59:F61)</f>
        <v>0</v>
      </c>
    </row>
    <row r="59" spans="1:6" ht="12.75" customHeight="1" hidden="1" outlineLevel="1">
      <c r="A59" s="30"/>
      <c r="B59" s="31"/>
      <c r="C59" s="66"/>
      <c r="D59" s="32"/>
      <c r="E59" s="32"/>
      <c r="F59" s="32"/>
    </row>
    <row r="60" spans="1:6" ht="12.75" customHeight="1" hidden="1" outlineLevel="1">
      <c r="A60" s="30"/>
      <c r="B60" s="31"/>
      <c r="C60" s="66"/>
      <c r="D60" s="32"/>
      <c r="E60" s="32"/>
      <c r="F60" s="32"/>
    </row>
    <row r="61" spans="1:6" ht="12.75" customHeight="1" hidden="1" outlineLevel="1">
      <c r="A61" s="30"/>
      <c r="B61" s="31"/>
      <c r="C61" s="66"/>
      <c r="D61" s="32"/>
      <c r="E61" s="32"/>
      <c r="F61" s="32"/>
    </row>
    <row r="62" spans="1:6" ht="12.75" customHeight="1" collapsed="1">
      <c r="A62" s="30" t="s">
        <v>105</v>
      </c>
      <c r="B62" s="31" t="s">
        <v>51</v>
      </c>
      <c r="C62" s="66"/>
      <c r="D62" s="32">
        <f>SUM(D63:D65)</f>
        <v>0</v>
      </c>
      <c r="E62" s="32">
        <f>SUM(E63:E65)</f>
        <v>0</v>
      </c>
      <c r="F62" s="32">
        <f>SUM(F63:F65)</f>
        <v>0</v>
      </c>
    </row>
    <row r="63" spans="1:6" ht="12.75" customHeight="1" hidden="1" outlineLevel="1">
      <c r="A63" s="30"/>
      <c r="B63" s="31"/>
      <c r="C63" s="66"/>
      <c r="D63" s="32"/>
      <c r="E63" s="32"/>
      <c r="F63" s="32"/>
    </row>
    <row r="64" spans="1:6" ht="12.75" customHeight="1" hidden="1" outlineLevel="1">
      <c r="A64" s="30"/>
      <c r="B64" s="31"/>
      <c r="C64" s="66"/>
      <c r="D64" s="32"/>
      <c r="E64" s="32"/>
      <c r="F64" s="32"/>
    </row>
    <row r="65" spans="1:6" ht="12.75" customHeight="1" hidden="1" outlineLevel="1">
      <c r="A65" s="30"/>
      <c r="B65" s="31"/>
      <c r="C65" s="66"/>
      <c r="D65" s="32"/>
      <c r="E65" s="32"/>
      <c r="F65" s="32"/>
    </row>
    <row r="66" spans="1:6" ht="12.75" customHeight="1" collapsed="1">
      <c r="A66" s="30" t="s">
        <v>106</v>
      </c>
      <c r="B66" s="31" t="s">
        <v>52</v>
      </c>
      <c r="C66" s="66"/>
      <c r="D66" s="32">
        <f>SUM(D67:D69)</f>
        <v>0</v>
      </c>
      <c r="E66" s="32">
        <f>SUM(E67:E69)</f>
        <v>0</v>
      </c>
      <c r="F66" s="32">
        <f>SUM(F67:F69)</f>
        <v>0</v>
      </c>
    </row>
    <row r="67" spans="1:6" ht="12.75" customHeight="1" hidden="1" outlineLevel="1">
      <c r="A67" s="30"/>
      <c r="B67" s="31"/>
      <c r="C67" s="66"/>
      <c r="D67" s="32"/>
      <c r="E67" s="32"/>
      <c r="F67" s="32"/>
    </row>
    <row r="68" spans="1:6" ht="12.75" customHeight="1" hidden="1" outlineLevel="1">
      <c r="A68" s="30"/>
      <c r="B68" s="31"/>
      <c r="C68" s="66"/>
      <c r="D68" s="32"/>
      <c r="E68" s="32"/>
      <c r="F68" s="32"/>
    </row>
    <row r="69" spans="1:6" ht="12.75" customHeight="1" hidden="1" outlineLevel="1">
      <c r="A69" s="30"/>
      <c r="B69" s="31"/>
      <c r="C69" s="66"/>
      <c r="D69" s="32"/>
      <c r="E69" s="32"/>
      <c r="F69" s="32"/>
    </row>
    <row r="70" spans="1:6" ht="12.75" customHeight="1" collapsed="1">
      <c r="A70" s="30" t="s">
        <v>108</v>
      </c>
      <c r="B70" s="31" t="s">
        <v>53</v>
      </c>
      <c r="C70" s="66"/>
      <c r="D70" s="32">
        <f>SUM(D71:D73)</f>
        <v>0</v>
      </c>
      <c r="E70" s="32">
        <f>SUM(E71:E73)</f>
        <v>0</v>
      </c>
      <c r="F70" s="32">
        <f>SUM(F71:F73)</f>
        <v>0</v>
      </c>
    </row>
    <row r="71" spans="1:6" ht="12.75" customHeight="1" hidden="1" outlineLevel="1">
      <c r="A71" s="30"/>
      <c r="B71" s="31"/>
      <c r="C71" s="66"/>
      <c r="D71" s="32"/>
      <c r="E71" s="32"/>
      <c r="F71" s="32"/>
    </row>
    <row r="72" spans="1:6" ht="12.75" customHeight="1" hidden="1" outlineLevel="1">
      <c r="A72" s="30"/>
      <c r="B72" s="31"/>
      <c r="C72" s="66"/>
      <c r="D72" s="32"/>
      <c r="E72" s="32"/>
      <c r="F72" s="32"/>
    </row>
    <row r="73" spans="1:6" ht="12.75" customHeight="1" hidden="1" outlineLevel="1">
      <c r="A73" s="30"/>
      <c r="B73" s="31"/>
      <c r="C73" s="66"/>
      <c r="D73" s="32"/>
      <c r="E73" s="32"/>
      <c r="F73" s="32"/>
    </row>
    <row r="74" spans="1:6" ht="12.75" customHeight="1" hidden="1" outlineLevel="1">
      <c r="A74" s="30"/>
      <c r="B74" s="31"/>
      <c r="C74" s="66"/>
      <c r="D74" s="32"/>
      <c r="E74" s="32"/>
      <c r="F74" s="32"/>
    </row>
    <row r="75" spans="1:6" ht="12.75" customHeight="1" collapsed="1">
      <c r="A75" s="34" t="s">
        <v>109</v>
      </c>
      <c r="B75" s="35" t="s">
        <v>24</v>
      </c>
      <c r="C75" s="61"/>
      <c r="D75" s="36">
        <f>D76+D90+D136</f>
        <v>32624.56</v>
      </c>
      <c r="E75" s="36">
        <f>E76+E90+E136</f>
        <v>561319.03</v>
      </c>
      <c r="F75" s="36">
        <f>F76+F90+F136</f>
        <v>949919.1099999999</v>
      </c>
    </row>
    <row r="76" spans="1:6" ht="12.75" customHeight="1">
      <c r="A76" s="24" t="s">
        <v>132</v>
      </c>
      <c r="B76" s="25" t="s">
        <v>43</v>
      </c>
      <c r="C76" s="63"/>
      <c r="D76" s="26">
        <f>D77+D86</f>
        <v>0</v>
      </c>
      <c r="E76" s="26">
        <f>E77+E86</f>
        <v>837.5</v>
      </c>
      <c r="F76" s="26">
        <f>F77+F86</f>
        <v>0</v>
      </c>
    </row>
    <row r="77" spans="1:6" ht="12.75" customHeight="1">
      <c r="A77" s="24" t="s">
        <v>152</v>
      </c>
      <c r="B77" s="25" t="s">
        <v>50</v>
      </c>
      <c r="C77" s="63"/>
      <c r="D77" s="26">
        <f>D78+D82</f>
        <v>0</v>
      </c>
      <c r="E77" s="26">
        <f>E78+E82</f>
        <v>837.5</v>
      </c>
      <c r="F77" s="26">
        <f>F78+F82</f>
        <v>0</v>
      </c>
    </row>
    <row r="78" spans="1:6" s="28" customFormat="1" ht="12.75" customHeight="1">
      <c r="A78" s="37" t="s">
        <v>149</v>
      </c>
      <c r="B78" s="65"/>
      <c r="C78" s="66"/>
      <c r="D78" s="40">
        <f>SUM(D79:D81)</f>
        <v>0</v>
      </c>
      <c r="E78" s="40">
        <f>SUM(E79:E81)</f>
        <v>837.5</v>
      </c>
      <c r="F78" s="40">
        <f>SUM(F79:F81)</f>
        <v>0</v>
      </c>
    </row>
    <row r="79" spans="1:6" s="28" customFormat="1" ht="12.75" customHeight="1" hidden="1" outlineLevel="1">
      <c r="A79" s="30"/>
      <c r="B79" s="65"/>
      <c r="C79" s="66"/>
      <c r="D79" s="32"/>
      <c r="E79" s="32">
        <v>837.5</v>
      </c>
      <c r="F79" s="32"/>
    </row>
    <row r="80" spans="1:6" s="28" customFormat="1" ht="12.75" customHeight="1" hidden="1" outlineLevel="1">
      <c r="A80" s="30"/>
      <c r="B80" s="65"/>
      <c r="C80" s="66"/>
      <c r="D80" s="32"/>
      <c r="E80" s="32"/>
      <c r="F80" s="32"/>
    </row>
    <row r="81" spans="1:6" s="28" customFormat="1" ht="12.75" customHeight="1" hidden="1" outlineLevel="1">
      <c r="A81" s="30"/>
      <c r="B81" s="65"/>
      <c r="C81" s="66"/>
      <c r="D81" s="32"/>
      <c r="E81" s="32"/>
      <c r="F81" s="32"/>
    </row>
    <row r="82" spans="1:6" s="28" customFormat="1" ht="12.75" customHeight="1" collapsed="1">
      <c r="A82" s="37" t="s">
        <v>151</v>
      </c>
      <c r="B82" s="65"/>
      <c r="C82" s="66"/>
      <c r="D82" s="40">
        <f>SUM(D83:D85)</f>
        <v>0</v>
      </c>
      <c r="E82" s="40">
        <f>SUM(E83:E85)</f>
        <v>0</v>
      </c>
      <c r="F82" s="40">
        <f>SUM(F83:F85)</f>
        <v>0</v>
      </c>
    </row>
    <row r="83" spans="1:6" s="28" customFormat="1" ht="12.75" customHeight="1" hidden="1" outlineLevel="1">
      <c r="A83" s="30"/>
      <c r="B83" s="65"/>
      <c r="C83" s="66"/>
      <c r="D83" s="32"/>
      <c r="E83" s="32"/>
      <c r="F83" s="32"/>
    </row>
    <row r="84" spans="1:6" s="28" customFormat="1" ht="12.75" customHeight="1" hidden="1" outlineLevel="1">
      <c r="A84" s="30"/>
      <c r="B84" s="65"/>
      <c r="C84" s="66"/>
      <c r="D84" s="32"/>
      <c r="E84" s="32"/>
      <c r="F84" s="32"/>
    </row>
    <row r="85" spans="1:6" s="28" customFormat="1" ht="12.75" customHeight="1" hidden="1" outlineLevel="1">
      <c r="A85" s="30"/>
      <c r="B85" s="65"/>
      <c r="C85" s="66"/>
      <c r="D85" s="32"/>
      <c r="E85" s="32"/>
      <c r="F85" s="32"/>
    </row>
    <row r="86" spans="1:6" ht="12.75" customHeight="1" collapsed="1">
      <c r="A86" s="24" t="s">
        <v>33</v>
      </c>
      <c r="B86" s="25" t="s">
        <v>51</v>
      </c>
      <c r="C86" s="63"/>
      <c r="D86" s="26">
        <f>SUM(D87:D89)</f>
        <v>0</v>
      </c>
      <c r="E86" s="26">
        <f>SUM(E87:E89)</f>
        <v>0</v>
      </c>
      <c r="F86" s="26">
        <f>SUM(F87:F89)</f>
        <v>0</v>
      </c>
    </row>
    <row r="87" spans="1:6" ht="12.75" customHeight="1" hidden="1" outlineLevel="1">
      <c r="A87" s="24"/>
      <c r="B87" s="25"/>
      <c r="C87" s="63"/>
      <c r="D87" s="26"/>
      <c r="E87" s="26"/>
      <c r="F87" s="26"/>
    </row>
    <row r="88" spans="1:6" ht="12.75" customHeight="1" hidden="1" outlineLevel="1">
      <c r="A88" s="24"/>
      <c r="B88" s="25"/>
      <c r="C88" s="63"/>
      <c r="D88" s="26"/>
      <c r="E88" s="26"/>
      <c r="F88" s="26"/>
    </row>
    <row r="89" spans="1:6" ht="12.75" customHeight="1" hidden="1" outlineLevel="1">
      <c r="A89" s="24"/>
      <c r="B89" s="25"/>
      <c r="C89" s="63"/>
      <c r="D89" s="26"/>
      <c r="E89" s="26"/>
      <c r="F89" s="26"/>
    </row>
    <row r="90" spans="1:6" ht="12.75" customHeight="1" collapsed="1">
      <c r="A90" s="24" t="s">
        <v>110</v>
      </c>
      <c r="B90" s="25" t="s">
        <v>47</v>
      </c>
      <c r="C90" s="63"/>
      <c r="D90" s="26">
        <f>D91+D95+D99+D103+D114+D118+D122+D128+D131</f>
        <v>32624.56</v>
      </c>
      <c r="E90" s="26">
        <f>E91+E95+E99+E103+E114+E118+E122+E128+E131</f>
        <v>560481.53</v>
      </c>
      <c r="F90" s="26">
        <f>F91+F95+F99+F103+F114+F118+F122+F128+F131</f>
        <v>949919.1099999999</v>
      </c>
    </row>
    <row r="91" spans="1:6" ht="12.75" customHeight="1">
      <c r="A91" s="44" t="s">
        <v>32</v>
      </c>
      <c r="B91" s="25" t="s">
        <v>50</v>
      </c>
      <c r="C91" s="63"/>
      <c r="D91" s="26">
        <f>SUM(D92:D94)</f>
        <v>0</v>
      </c>
      <c r="E91" s="26">
        <f>SUM(E92:E94)</f>
        <v>0</v>
      </c>
      <c r="F91" s="26">
        <f>SUM(F92:F94)</f>
        <v>98.73</v>
      </c>
    </row>
    <row r="92" spans="1:6" ht="12.75" customHeight="1" hidden="1" outlineLevel="1">
      <c r="A92" s="30"/>
      <c r="B92" s="31"/>
      <c r="C92" s="66" t="s">
        <v>176</v>
      </c>
      <c r="D92" s="32"/>
      <c r="E92" s="32"/>
      <c r="F92" s="32">
        <v>98.73</v>
      </c>
    </row>
    <row r="93" spans="1:6" ht="12.75" customHeight="1" hidden="1" outlineLevel="1">
      <c r="A93" s="30"/>
      <c r="B93" s="31"/>
      <c r="C93" s="66"/>
      <c r="D93" s="32"/>
      <c r="E93" s="32"/>
      <c r="F93" s="32"/>
    </row>
    <row r="94" spans="1:6" ht="12.75" customHeight="1" hidden="1" outlineLevel="1">
      <c r="A94" s="30"/>
      <c r="B94" s="31"/>
      <c r="C94" s="66"/>
      <c r="D94" s="32"/>
      <c r="E94" s="32"/>
      <c r="F94" s="32"/>
    </row>
    <row r="95" spans="1:6" ht="12.75" customHeight="1" collapsed="1">
      <c r="A95" s="30" t="s">
        <v>111</v>
      </c>
      <c r="B95" s="31" t="s">
        <v>51</v>
      </c>
      <c r="C95" s="66"/>
      <c r="D95" s="26">
        <f>SUM(D96:D98)</f>
        <v>0</v>
      </c>
      <c r="E95" s="26">
        <f>SUM(E96:E98)</f>
        <v>0</v>
      </c>
      <c r="F95" s="26">
        <f>SUM(F96:F98)</f>
        <v>0</v>
      </c>
    </row>
    <row r="96" spans="1:6" ht="12.75" customHeight="1" hidden="1" outlineLevel="1">
      <c r="A96" s="30"/>
      <c r="B96" s="31"/>
      <c r="C96" s="66"/>
      <c r="D96" s="32"/>
      <c r="E96" s="32"/>
      <c r="F96" s="32"/>
    </row>
    <row r="97" spans="1:6" ht="12.75" customHeight="1" hidden="1" outlineLevel="1">
      <c r="A97" s="30"/>
      <c r="B97" s="31"/>
      <c r="C97" s="66"/>
      <c r="D97" s="32"/>
      <c r="E97" s="32"/>
      <c r="F97" s="32"/>
    </row>
    <row r="98" spans="1:6" ht="12.75" customHeight="1" hidden="1" outlineLevel="1">
      <c r="A98" s="30"/>
      <c r="B98" s="31"/>
      <c r="C98" s="66"/>
      <c r="D98" s="32"/>
      <c r="E98" s="32"/>
      <c r="F98" s="32"/>
    </row>
    <row r="99" spans="1:6" ht="12.75" customHeight="1" collapsed="1">
      <c r="A99" s="30" t="s">
        <v>106</v>
      </c>
      <c r="B99" s="31" t="s">
        <v>52</v>
      </c>
      <c r="C99" s="66"/>
      <c r="D99" s="26">
        <f>SUM(D100:D102)</f>
        <v>0</v>
      </c>
      <c r="E99" s="26">
        <f>SUM(E100:E102)</f>
        <v>0</v>
      </c>
      <c r="F99" s="26">
        <f>SUM(F100:F102)</f>
        <v>0</v>
      </c>
    </row>
    <row r="100" spans="1:6" ht="12.75" customHeight="1" hidden="1" outlineLevel="1">
      <c r="A100" s="30"/>
      <c r="B100" s="31"/>
      <c r="C100" s="66"/>
      <c r="D100" s="32"/>
      <c r="E100" s="32"/>
      <c r="F100" s="32"/>
    </row>
    <row r="101" spans="1:6" ht="12.75" customHeight="1" hidden="1" outlineLevel="1">
      <c r="A101" s="30"/>
      <c r="B101" s="31"/>
      <c r="C101" s="66"/>
      <c r="D101" s="32"/>
      <c r="E101" s="32"/>
      <c r="F101" s="32"/>
    </row>
    <row r="102" spans="1:6" ht="12.75" customHeight="1" hidden="1" outlineLevel="1">
      <c r="A102" s="30"/>
      <c r="B102" s="31"/>
      <c r="C102" s="66"/>
      <c r="D102" s="32"/>
      <c r="E102" s="32"/>
      <c r="F102" s="32"/>
    </row>
    <row r="103" spans="1:6" ht="12.75" customHeight="1" collapsed="1">
      <c r="A103" s="24" t="s">
        <v>152</v>
      </c>
      <c r="B103" s="25" t="s">
        <v>53</v>
      </c>
      <c r="C103" s="63"/>
      <c r="D103" s="26">
        <f>D104+D110</f>
        <v>0</v>
      </c>
      <c r="E103" s="26">
        <f>E104+E110</f>
        <v>11407.55</v>
      </c>
      <c r="F103" s="26">
        <f>F104+F110</f>
        <v>7632.1</v>
      </c>
    </row>
    <row r="104" spans="1:6" s="28" customFormat="1" ht="12.75" customHeight="1">
      <c r="A104" s="37" t="s">
        <v>149</v>
      </c>
      <c r="B104" s="65"/>
      <c r="C104" s="66"/>
      <c r="D104" s="40">
        <f>SUM(D105:D109)</f>
        <v>0</v>
      </c>
      <c r="E104" s="40">
        <f>SUM(E105:E109)</f>
        <v>11407.55</v>
      </c>
      <c r="F104" s="40">
        <f>SUM(F105:F109)</f>
        <v>7632.1</v>
      </c>
    </row>
    <row r="105" spans="1:6" ht="12.75" customHeight="1" hidden="1" outlineLevel="1">
      <c r="A105" s="30"/>
      <c r="B105" s="31"/>
      <c r="C105" s="66" t="s">
        <v>180</v>
      </c>
      <c r="D105" s="32"/>
      <c r="E105" s="32">
        <v>11407.55</v>
      </c>
      <c r="F105" s="32">
        <v>7632.1</v>
      </c>
    </row>
    <row r="106" spans="1:6" ht="12.75" customHeight="1" hidden="1" outlineLevel="1">
      <c r="A106" s="30"/>
      <c r="B106" s="65"/>
      <c r="C106" s="66"/>
      <c r="D106" s="32"/>
      <c r="E106" s="32"/>
      <c r="F106" s="32"/>
    </row>
    <row r="107" spans="1:6" ht="12.75" customHeight="1" hidden="1" outlineLevel="1">
      <c r="A107" s="30"/>
      <c r="B107" s="31"/>
      <c r="C107" s="66"/>
      <c r="D107" s="32"/>
      <c r="E107" s="32"/>
      <c r="F107" s="32"/>
    </row>
    <row r="108" spans="1:6" ht="12.75" customHeight="1" hidden="1" outlineLevel="1">
      <c r="A108" s="30"/>
      <c r="B108" s="31"/>
      <c r="C108" s="66"/>
      <c r="D108" s="32"/>
      <c r="E108" s="32"/>
      <c r="F108" s="32"/>
    </row>
    <row r="109" spans="1:6" ht="12.75" customHeight="1" hidden="1" outlineLevel="1">
      <c r="A109" s="30"/>
      <c r="B109" s="31"/>
      <c r="C109" s="66"/>
      <c r="D109" s="32"/>
      <c r="E109" s="32"/>
      <c r="F109" s="32"/>
    </row>
    <row r="110" spans="1:6" s="28" customFormat="1" ht="12.75" customHeight="1" collapsed="1">
      <c r="A110" s="37" t="s">
        <v>151</v>
      </c>
      <c r="B110" s="65"/>
      <c r="C110" s="66"/>
      <c r="D110" s="40"/>
      <c r="E110" s="40"/>
      <c r="F110" s="40"/>
    </row>
    <row r="111" spans="1:6" s="28" customFormat="1" ht="12.75" customHeight="1" hidden="1" outlineLevel="1">
      <c r="A111" s="30"/>
      <c r="B111" s="65"/>
      <c r="C111" s="66"/>
      <c r="D111" s="32"/>
      <c r="E111" s="32"/>
      <c r="F111" s="32"/>
    </row>
    <row r="112" spans="1:6" s="28" customFormat="1" ht="12.75" customHeight="1" hidden="1" outlineLevel="1">
      <c r="A112" s="30"/>
      <c r="B112" s="65"/>
      <c r="C112" s="66"/>
      <c r="D112" s="32"/>
      <c r="E112" s="32"/>
      <c r="F112" s="32"/>
    </row>
    <row r="113" spans="1:6" s="28" customFormat="1" ht="12.75" customHeight="1" hidden="1" outlineLevel="1">
      <c r="A113" s="30"/>
      <c r="B113" s="65"/>
      <c r="C113" s="66"/>
      <c r="D113" s="32"/>
      <c r="E113" s="32"/>
      <c r="F113" s="32"/>
    </row>
    <row r="114" spans="1:6" ht="12.75" customHeight="1" collapsed="1">
      <c r="A114" s="30" t="s">
        <v>112</v>
      </c>
      <c r="B114" s="31" t="s">
        <v>54</v>
      </c>
      <c r="C114" s="66"/>
      <c r="D114" s="26">
        <f>SUM(D115:D117)</f>
        <v>0</v>
      </c>
      <c r="E114" s="26">
        <f>SUM(E115:E117)</f>
        <v>0</v>
      </c>
      <c r="F114" s="26">
        <f>SUM(F115:F117)</f>
        <v>0</v>
      </c>
    </row>
    <row r="115" spans="1:6" ht="12.75" customHeight="1" hidden="1" outlineLevel="1">
      <c r="A115" s="30"/>
      <c r="B115" s="31"/>
      <c r="C115" s="66"/>
      <c r="D115" s="32"/>
      <c r="E115" s="32"/>
      <c r="F115" s="32"/>
    </row>
    <row r="116" spans="1:6" ht="12.75" customHeight="1" hidden="1" outlineLevel="1">
      <c r="A116" s="30"/>
      <c r="B116" s="31"/>
      <c r="C116" s="66"/>
      <c r="D116" s="32"/>
      <c r="E116" s="32"/>
      <c r="F116" s="32"/>
    </row>
    <row r="117" spans="1:6" ht="12.75" customHeight="1" hidden="1" outlineLevel="1">
      <c r="A117" s="30"/>
      <c r="B117" s="31"/>
      <c r="C117" s="66"/>
      <c r="D117" s="32"/>
      <c r="E117" s="32"/>
      <c r="F117" s="32"/>
    </row>
    <row r="118" spans="1:6" ht="12.75" customHeight="1" collapsed="1">
      <c r="A118" s="30" t="s">
        <v>113</v>
      </c>
      <c r="B118" s="31" t="s">
        <v>116</v>
      </c>
      <c r="C118" s="66"/>
      <c r="D118" s="26">
        <f>SUM(D119:D121)</f>
        <v>0</v>
      </c>
      <c r="E118" s="26">
        <f>SUM(E119:E121)</f>
        <v>0</v>
      </c>
      <c r="F118" s="26">
        <f>SUM(F119:F121)</f>
        <v>0</v>
      </c>
    </row>
    <row r="119" spans="1:6" ht="12.75" customHeight="1" hidden="1" outlineLevel="1">
      <c r="A119" s="30"/>
      <c r="B119" s="31"/>
      <c r="C119" s="66"/>
      <c r="D119" s="32"/>
      <c r="E119" s="32"/>
      <c r="F119" s="32"/>
    </row>
    <row r="120" spans="1:6" ht="12.75" customHeight="1" hidden="1" outlineLevel="1">
      <c r="A120" s="30"/>
      <c r="B120" s="31"/>
      <c r="C120" s="66"/>
      <c r="D120" s="32"/>
      <c r="E120" s="32"/>
      <c r="F120" s="32"/>
    </row>
    <row r="121" spans="1:6" ht="12.75" customHeight="1" hidden="1" outlineLevel="1">
      <c r="A121" s="30"/>
      <c r="B121" s="31"/>
      <c r="C121" s="66"/>
      <c r="D121" s="32"/>
      <c r="E121" s="32"/>
      <c r="F121" s="32"/>
    </row>
    <row r="122" spans="1:6" ht="12.75" customHeight="1" collapsed="1">
      <c r="A122" s="30" t="s">
        <v>114</v>
      </c>
      <c r="B122" s="31" t="s">
        <v>117</v>
      </c>
      <c r="C122" s="66"/>
      <c r="D122" s="26">
        <f>SUM(D123:D127)</f>
        <v>29501</v>
      </c>
      <c r="E122" s="26">
        <f>SUM(E123:E127)</f>
        <v>549004.66</v>
      </c>
      <c r="F122" s="26">
        <f>SUM(F123:F127)</f>
        <v>891684.72</v>
      </c>
    </row>
    <row r="123" spans="1:6" ht="12.75" customHeight="1" hidden="1" outlineLevel="1">
      <c r="A123" s="30"/>
      <c r="B123" s="31"/>
      <c r="C123" s="66" t="s">
        <v>177</v>
      </c>
      <c r="D123" s="32">
        <v>29501</v>
      </c>
      <c r="E123" s="32">
        <v>549004.66</v>
      </c>
      <c r="F123" s="32">
        <v>891684.72</v>
      </c>
    </row>
    <row r="124" spans="1:6" ht="12.75" customHeight="1" hidden="1" outlineLevel="1">
      <c r="A124" s="30"/>
      <c r="B124" s="31"/>
      <c r="C124" s="66"/>
      <c r="D124" s="32"/>
      <c r="E124" s="32"/>
      <c r="F124" s="32"/>
    </row>
    <row r="125" spans="1:6" ht="12.75" customHeight="1" hidden="1" outlineLevel="1">
      <c r="A125" s="30"/>
      <c r="B125" s="31"/>
      <c r="C125" s="66"/>
      <c r="D125" s="32"/>
      <c r="E125" s="32"/>
      <c r="F125" s="32"/>
    </row>
    <row r="126" spans="1:6" ht="12.75" customHeight="1" hidden="1" outlineLevel="1">
      <c r="A126" s="30"/>
      <c r="B126" s="31"/>
      <c r="C126" s="66"/>
      <c r="D126" s="32"/>
      <c r="E126" s="32"/>
      <c r="F126" s="32"/>
    </row>
    <row r="127" spans="1:6" ht="12.75" customHeight="1" hidden="1" outlineLevel="1">
      <c r="A127" s="30"/>
      <c r="B127" s="31"/>
      <c r="C127" s="66"/>
      <c r="D127" s="32"/>
      <c r="E127" s="32"/>
      <c r="F127" s="32"/>
    </row>
    <row r="128" spans="1:6" ht="12.75" customHeight="1" collapsed="1">
      <c r="A128" s="30" t="s">
        <v>115</v>
      </c>
      <c r="B128" s="31" t="s">
        <v>118</v>
      </c>
      <c r="C128" s="66"/>
      <c r="D128" s="26">
        <f>SUM(D129:D130)</f>
        <v>0</v>
      </c>
      <c r="E128" s="26">
        <f>SUM(E129:E130)</f>
        <v>0</v>
      </c>
      <c r="F128" s="26">
        <f>SUM(F129:F130)</f>
        <v>0</v>
      </c>
    </row>
    <row r="129" spans="1:6" ht="12.75" customHeight="1" hidden="1" outlineLevel="1">
      <c r="A129" s="30"/>
      <c r="B129" s="31"/>
      <c r="C129" s="66"/>
      <c r="D129" s="32"/>
      <c r="E129" s="32"/>
      <c r="F129" s="32"/>
    </row>
    <row r="130" spans="1:6" ht="12.75" customHeight="1" hidden="1" outlineLevel="1">
      <c r="A130" s="30"/>
      <c r="B130" s="31"/>
      <c r="C130" s="66"/>
      <c r="D130" s="32"/>
      <c r="E130" s="32"/>
      <c r="F130" s="32"/>
    </row>
    <row r="131" spans="1:6" ht="12.75" customHeight="1" collapsed="1">
      <c r="A131" s="30" t="s">
        <v>33</v>
      </c>
      <c r="B131" s="31" t="s">
        <v>119</v>
      </c>
      <c r="C131" s="66"/>
      <c r="D131" s="26">
        <f>SUM(D132:D135)</f>
        <v>3123.56</v>
      </c>
      <c r="E131" s="26">
        <f>SUM(E132:E135)</f>
        <v>69.32</v>
      </c>
      <c r="F131" s="26">
        <f>SUM(F132:F135)</f>
        <v>50503.56</v>
      </c>
    </row>
    <row r="132" spans="1:6" ht="12.75" customHeight="1" hidden="1" outlineLevel="1">
      <c r="A132" s="30"/>
      <c r="B132" s="31"/>
      <c r="C132" s="66" t="s">
        <v>223</v>
      </c>
      <c r="D132" s="32">
        <v>3123.56</v>
      </c>
      <c r="E132" s="32">
        <v>69.32</v>
      </c>
      <c r="F132" s="32">
        <v>538</v>
      </c>
    </row>
    <row r="133" spans="1:6" ht="12.75" customHeight="1" hidden="1" outlineLevel="1">
      <c r="A133" s="30"/>
      <c r="B133" s="31"/>
      <c r="C133" s="66" t="s">
        <v>224</v>
      </c>
      <c r="D133" s="32"/>
      <c r="E133" s="32"/>
      <c r="F133" s="32"/>
    </row>
    <row r="134" spans="1:6" ht="12.75" customHeight="1" hidden="1" outlineLevel="1">
      <c r="A134" s="30"/>
      <c r="B134" s="31"/>
      <c r="C134" s="66" t="s">
        <v>40</v>
      </c>
      <c r="D134" s="32"/>
      <c r="E134" s="32"/>
      <c r="F134" s="32">
        <v>49965.56</v>
      </c>
    </row>
    <row r="135" spans="1:6" ht="12.75" customHeight="1" hidden="1" outlineLevel="1">
      <c r="A135" s="30"/>
      <c r="B135" s="31"/>
      <c r="C135" s="66"/>
      <c r="D135" s="32"/>
      <c r="E135" s="32"/>
      <c r="F135" s="32"/>
    </row>
    <row r="136" spans="1:6" ht="12.75" customHeight="1" collapsed="1">
      <c r="A136" s="44" t="s">
        <v>34</v>
      </c>
      <c r="B136" s="25" t="s">
        <v>48</v>
      </c>
      <c r="C136" s="63"/>
      <c r="D136" s="26">
        <f>D137+D141</f>
        <v>0</v>
      </c>
      <c r="E136" s="26">
        <f>E137+E141</f>
        <v>0</v>
      </c>
      <c r="F136" s="26">
        <f>F137+F141</f>
        <v>0</v>
      </c>
    </row>
    <row r="137" spans="1:6" ht="12.75" customHeight="1">
      <c r="A137" s="30" t="s">
        <v>121</v>
      </c>
      <c r="B137" s="31" t="s">
        <v>50</v>
      </c>
      <c r="C137" s="66"/>
      <c r="D137" s="32">
        <f>SUM(D138:D140)</f>
        <v>0</v>
      </c>
      <c r="E137" s="32">
        <f>SUM(E138:E140)</f>
        <v>0</v>
      </c>
      <c r="F137" s="32">
        <f>SUM(F138:F140)</f>
        <v>0</v>
      </c>
    </row>
    <row r="138" spans="1:6" ht="12.75" customHeight="1" hidden="1" outlineLevel="1">
      <c r="A138" s="30"/>
      <c r="B138" s="31"/>
      <c r="C138" s="66"/>
      <c r="D138" s="32"/>
      <c r="E138" s="32"/>
      <c r="F138" s="32"/>
    </row>
    <row r="139" spans="1:6" ht="12.75" customHeight="1" hidden="1" outlineLevel="1">
      <c r="A139" s="30"/>
      <c r="B139" s="31"/>
      <c r="C139" s="66"/>
      <c r="D139" s="32"/>
      <c r="E139" s="32"/>
      <c r="F139" s="32"/>
    </row>
    <row r="140" spans="1:6" ht="12.75" customHeight="1" hidden="1" outlineLevel="1">
      <c r="A140" s="30"/>
      <c r="B140" s="31"/>
      <c r="C140" s="66"/>
      <c r="D140" s="32"/>
      <c r="E140" s="32"/>
      <c r="F140" s="32"/>
    </row>
    <row r="141" spans="1:6" ht="12.75" customHeight="1" collapsed="1">
      <c r="A141" s="30" t="s">
        <v>120</v>
      </c>
      <c r="B141" s="31" t="s">
        <v>51</v>
      </c>
      <c r="C141" s="66"/>
      <c r="D141" s="32">
        <f>SUM(D142:D144)</f>
        <v>0</v>
      </c>
      <c r="E141" s="32">
        <f>SUM(E142:E144)</f>
        <v>0</v>
      </c>
      <c r="F141" s="32">
        <f>SUM(F142:F144)</f>
        <v>0</v>
      </c>
    </row>
    <row r="142" spans="1:6" ht="12.75" customHeight="1" hidden="1" outlineLevel="1">
      <c r="A142" s="30"/>
      <c r="B142" s="31"/>
      <c r="C142" s="66"/>
      <c r="D142" s="32"/>
      <c r="E142" s="32"/>
      <c r="F142" s="32"/>
    </row>
    <row r="143" spans="1:6" ht="12.75" customHeight="1" hidden="1" outlineLevel="1">
      <c r="A143" s="30"/>
      <c r="B143" s="31"/>
      <c r="C143" s="66"/>
      <c r="D143" s="32"/>
      <c r="E143" s="32"/>
      <c r="F143" s="32"/>
    </row>
    <row r="144" spans="1:6" ht="12.75" customHeight="1" hidden="1" outlineLevel="1">
      <c r="A144" s="30"/>
      <c r="B144" s="31"/>
      <c r="C144" s="66"/>
      <c r="D144" s="32"/>
      <c r="E144" s="32"/>
      <c r="F144" s="32"/>
    </row>
    <row r="145" spans="1:6" ht="12.75" customHeight="1" collapsed="1">
      <c r="A145" s="34" t="s">
        <v>36</v>
      </c>
      <c r="B145" s="35" t="s">
        <v>25</v>
      </c>
      <c r="C145" s="61"/>
      <c r="D145" s="36">
        <f>D146+D150</f>
        <v>0</v>
      </c>
      <c r="E145" s="36">
        <f>E146+E150</f>
        <v>0</v>
      </c>
      <c r="F145" s="36">
        <f>F146+F150</f>
        <v>0</v>
      </c>
    </row>
    <row r="146" spans="1:6" ht="12.75" customHeight="1">
      <c r="A146" s="44" t="s">
        <v>122</v>
      </c>
      <c r="B146" s="25" t="s">
        <v>43</v>
      </c>
      <c r="C146" s="63"/>
      <c r="D146" s="26">
        <f>SUM(D147:D149)</f>
        <v>0</v>
      </c>
      <c r="E146" s="26">
        <f>SUM(E147:E149)</f>
        <v>0</v>
      </c>
      <c r="F146" s="26">
        <f>SUM(F147:F149)</f>
        <v>0</v>
      </c>
    </row>
    <row r="147" spans="1:6" ht="12.75" customHeight="1" hidden="1" outlineLevel="1">
      <c r="A147" s="30"/>
      <c r="B147" s="31"/>
      <c r="C147" s="66"/>
      <c r="D147" s="32"/>
      <c r="E147" s="32"/>
      <c r="F147" s="32"/>
    </row>
    <row r="148" spans="1:6" ht="12.75" customHeight="1" hidden="1" outlineLevel="1">
      <c r="A148" s="30"/>
      <c r="B148" s="31"/>
      <c r="C148" s="66"/>
      <c r="D148" s="32"/>
      <c r="E148" s="32"/>
      <c r="F148" s="32"/>
    </row>
    <row r="149" spans="1:6" ht="12.75" customHeight="1" hidden="1" outlineLevel="1">
      <c r="A149" s="30"/>
      <c r="B149" s="31"/>
      <c r="C149" s="66"/>
      <c r="D149" s="32"/>
      <c r="E149" s="32"/>
      <c r="F149" s="32"/>
    </row>
    <row r="150" spans="1:6" ht="12.75" customHeight="1" collapsed="1">
      <c r="A150" s="44" t="s">
        <v>37</v>
      </c>
      <c r="B150" s="25" t="s">
        <v>47</v>
      </c>
      <c r="C150" s="63"/>
      <c r="D150" s="26">
        <f>D151+D155</f>
        <v>0</v>
      </c>
      <c r="E150" s="26">
        <f>E151+E155</f>
        <v>0</v>
      </c>
      <c r="F150" s="26">
        <f>F151+F155</f>
        <v>0</v>
      </c>
    </row>
    <row r="151" spans="1:6" ht="12.75" customHeight="1">
      <c r="A151" s="30" t="s">
        <v>123</v>
      </c>
      <c r="B151" s="31" t="s">
        <v>50</v>
      </c>
      <c r="C151" s="66"/>
      <c r="D151" s="32">
        <f>SUM(D152:D154)</f>
        <v>0</v>
      </c>
      <c r="E151" s="32">
        <f>SUM(E152:E154)</f>
        <v>0</v>
      </c>
      <c r="F151" s="32">
        <f>SUM(F152:F154)</f>
        <v>0</v>
      </c>
    </row>
    <row r="152" spans="1:6" ht="12.75" customHeight="1" hidden="1" outlineLevel="1">
      <c r="A152" s="47"/>
      <c r="B152" s="48"/>
      <c r="C152" s="66"/>
      <c r="D152" s="50"/>
      <c r="E152" s="50"/>
      <c r="F152" s="50"/>
    </row>
    <row r="153" spans="1:6" ht="12.75" customHeight="1" hidden="1" outlineLevel="1">
      <c r="A153" s="47"/>
      <c r="B153" s="48"/>
      <c r="C153" s="93"/>
      <c r="D153" s="50"/>
      <c r="E153" s="50"/>
      <c r="F153" s="50"/>
    </row>
    <row r="154" spans="1:6" ht="12.75" customHeight="1" hidden="1" outlineLevel="1">
      <c r="A154" s="47"/>
      <c r="B154" s="48"/>
      <c r="C154" s="93"/>
      <c r="D154" s="50"/>
      <c r="E154" s="50"/>
      <c r="F154" s="50"/>
    </row>
    <row r="155" spans="1:6" ht="12.75" customHeight="1" collapsed="1" thickBot="1">
      <c r="A155" s="47" t="s">
        <v>124</v>
      </c>
      <c r="B155" s="48" t="s">
        <v>51</v>
      </c>
      <c r="C155" s="93"/>
      <c r="D155" s="50">
        <f>SUM(D156:D160)</f>
        <v>0</v>
      </c>
      <c r="E155" s="50">
        <f>SUM(E156:E160)</f>
        <v>0</v>
      </c>
      <c r="F155" s="50">
        <f>SUM(F156:F160)</f>
        <v>0</v>
      </c>
    </row>
    <row r="156" spans="1:6" ht="12.75" hidden="1" outlineLevel="1">
      <c r="A156" s="47"/>
      <c r="B156" s="48"/>
      <c r="C156" s="66"/>
      <c r="D156" s="32"/>
      <c r="E156" s="32"/>
      <c r="F156" s="32"/>
    </row>
    <row r="157" spans="1:6" ht="12.75" hidden="1" outlineLevel="1">
      <c r="A157" s="47"/>
      <c r="B157" s="48"/>
      <c r="C157" s="66"/>
      <c r="D157" s="32"/>
      <c r="E157" s="32"/>
      <c r="F157" s="32"/>
    </row>
    <row r="158" spans="1:6" ht="12.75" hidden="1" outlineLevel="1">
      <c r="A158" s="47"/>
      <c r="B158" s="48"/>
      <c r="C158" s="93"/>
      <c r="D158" s="50"/>
      <c r="E158" s="50"/>
      <c r="F158" s="50"/>
    </row>
    <row r="159" spans="1:6" ht="12.75" hidden="1" outlineLevel="1">
      <c r="A159" s="47"/>
      <c r="B159" s="48"/>
      <c r="C159" s="93"/>
      <c r="D159" s="50"/>
      <c r="E159" s="50"/>
      <c r="F159" s="50"/>
    </row>
    <row r="160" spans="1:6" ht="13.5" hidden="1" outlineLevel="1" thickBot="1">
      <c r="A160" s="47"/>
      <c r="B160" s="48"/>
      <c r="C160" s="93"/>
      <c r="D160" s="50"/>
      <c r="E160" s="50"/>
      <c r="F160" s="50"/>
    </row>
    <row r="161" spans="1:6" ht="13.5" customHeight="1" collapsed="1" thickBot="1">
      <c r="A161" s="80" t="s">
        <v>127</v>
      </c>
      <c r="B161" s="94"/>
      <c r="C161" s="95"/>
      <c r="D161" s="83" t="e">
        <f>D2+D28</f>
        <v>#REF!</v>
      </c>
      <c r="E161" s="83">
        <f>E2+E28</f>
        <v>162314.43000000005</v>
      </c>
      <c r="F161" s="83">
        <f>F2+F28</f>
        <v>67281.15999999968</v>
      </c>
    </row>
    <row r="163" spans="3:6" ht="12.75">
      <c r="C163" s="20"/>
      <c r="D163" s="85" t="e">
        <f>D161-Aktywa!D190</f>
        <v>#REF!</v>
      </c>
      <c r="E163" s="85">
        <f>E161-Aktywa!E190</f>
        <v>0</v>
      </c>
      <c r="F163" s="85">
        <f>F161-Aktywa!F190</f>
        <v>-3.2014213502407074E-10</v>
      </c>
    </row>
  </sheetData>
  <sheetProtection/>
  <printOptions horizontalCentered="1"/>
  <pageMargins left="0.7874015748031497" right="0.3937007874015748" top="0.984251968503937" bottom="0.3937007874015748" header="0.31496062992125984" footer="0.11811023622047245"/>
  <pageSetup fitToHeight="0" fitToWidth="1" horizontalDpi="600" verticalDpi="600" orientation="portrait" paperSize="9" scale="91" r:id="rId1"/>
  <headerFooter alignWithMargins="0">
    <oddHeader>&amp;CPolski Związek Badmintona
Sprawozdanie finansowe za
rok obrotowy  2012 
Bilans na dzień 31.12.2012 r.</oddHeader>
    <oddFooter>&amp;C&amp;6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7">
      <selection activeCell="D21" sqref="D21"/>
    </sheetView>
  </sheetViews>
  <sheetFormatPr defaultColWidth="9.00390625" defaultRowHeight="12.75"/>
  <cols>
    <col min="1" max="1" width="10.375" style="109" customWidth="1"/>
    <col min="2" max="2" width="9.125" style="109" customWidth="1"/>
    <col min="3" max="3" width="34.75390625" style="109" customWidth="1"/>
    <col min="4" max="4" width="17.375" style="113" customWidth="1"/>
    <col min="5" max="5" width="9.125" style="109" customWidth="1"/>
    <col min="6" max="6" width="14.375" style="109" customWidth="1"/>
    <col min="7" max="16384" width="9.125" style="109" customWidth="1"/>
  </cols>
  <sheetData>
    <row r="1" spans="2:4" ht="18.75">
      <c r="B1" s="110" t="s">
        <v>239</v>
      </c>
      <c r="C1" s="111" t="s">
        <v>240</v>
      </c>
      <c r="D1" s="112">
        <v>2012</v>
      </c>
    </row>
    <row r="3" spans="3:4" ht="12.75">
      <c r="C3" s="114" t="s">
        <v>241</v>
      </c>
      <c r="D3" s="115">
        <f>SUM(D4:D8)</f>
        <v>2553967.76</v>
      </c>
    </row>
    <row r="4" spans="3:4" ht="12.75">
      <c r="C4" s="116" t="s">
        <v>242</v>
      </c>
      <c r="D4" s="113">
        <v>2153000</v>
      </c>
    </row>
    <row r="5" spans="3:4" ht="12.75">
      <c r="C5" s="116" t="s">
        <v>243</v>
      </c>
      <c r="D5" s="113">
        <v>4238.55</v>
      </c>
    </row>
    <row r="6" spans="3:4" ht="12.75">
      <c r="C6" s="116" t="s">
        <v>244</v>
      </c>
      <c r="D6" s="113">
        <v>268860.87</v>
      </c>
    </row>
    <row r="7" spans="3:4" ht="12.75">
      <c r="C7" s="116">
        <v>750</v>
      </c>
      <c r="D7" s="113">
        <v>-983.12</v>
      </c>
    </row>
    <row r="8" spans="3:4" ht="12.75">
      <c r="C8" s="116">
        <v>760</v>
      </c>
      <c r="D8" s="113">
        <v>128851.46</v>
      </c>
    </row>
    <row r="9" ht="12.75">
      <c r="C9" s="116"/>
    </row>
    <row r="10" spans="3:4" ht="12.75">
      <c r="C10" s="117" t="s">
        <v>245</v>
      </c>
      <c r="D10" s="118">
        <f>D3-D11</f>
        <v>401988.8999999999</v>
      </c>
    </row>
    <row r="11" spans="3:4" ht="25.5" customHeight="1">
      <c r="C11" s="119" t="s">
        <v>246</v>
      </c>
      <c r="D11" s="120">
        <f>SUM(D12:D13)</f>
        <v>2151978.86</v>
      </c>
    </row>
    <row r="12" spans="3:4" ht="12.75">
      <c r="C12" s="116">
        <v>700</v>
      </c>
      <c r="D12" s="113">
        <v>2153000</v>
      </c>
    </row>
    <row r="13" spans="3:4" ht="12.75">
      <c r="C13" s="116" t="s">
        <v>247</v>
      </c>
      <c r="D13" s="113">
        <v>-1021.14</v>
      </c>
    </row>
    <row r="14" spans="3:4" ht="12.75">
      <c r="C14" s="114" t="s">
        <v>248</v>
      </c>
      <c r="D14" s="121">
        <f>SUM(D15:D17)</f>
        <v>3026634.06</v>
      </c>
    </row>
    <row r="15" spans="3:4" ht="12.75">
      <c r="C15" s="116">
        <v>4</v>
      </c>
      <c r="D15" s="113">
        <v>2530714.33</v>
      </c>
    </row>
    <row r="16" spans="3:4" ht="12.75">
      <c r="C16" s="116">
        <v>755</v>
      </c>
      <c r="D16" s="113">
        <v>416849.23</v>
      </c>
    </row>
    <row r="17" spans="3:4" ht="12.75">
      <c r="C17" s="116">
        <v>765</v>
      </c>
      <c r="D17" s="113">
        <v>79070.5</v>
      </c>
    </row>
    <row r="18" ht="12.75">
      <c r="C18" s="116"/>
    </row>
    <row r="19" spans="3:4" ht="12.75">
      <c r="C19" s="122" t="s">
        <v>249</v>
      </c>
      <c r="D19" s="123">
        <f>SUM(D20:D22)</f>
        <v>2152162.5</v>
      </c>
    </row>
    <row r="20" spans="3:4" ht="12.75">
      <c r="C20" s="109" t="s">
        <v>250</v>
      </c>
      <c r="D20" s="113">
        <v>0</v>
      </c>
    </row>
    <row r="21" spans="3:4" ht="12.75">
      <c r="C21" s="109" t="s">
        <v>251</v>
      </c>
      <c r="D21" s="113">
        <v>-837.5</v>
      </c>
    </row>
    <row r="22" spans="3:4" ht="12.75">
      <c r="C22" s="109" t="s">
        <v>252</v>
      </c>
      <c r="D22" s="113">
        <v>2153000</v>
      </c>
    </row>
    <row r="23" spans="3:4" ht="12.75">
      <c r="C23" s="124" t="s">
        <v>179</v>
      </c>
      <c r="D23" s="125">
        <f>D3-D14</f>
        <v>-472666.3000000003</v>
      </c>
    </row>
    <row r="25" spans="3:4" ht="12.75">
      <c r="C25" s="126" t="s">
        <v>253</v>
      </c>
      <c r="D25" s="127">
        <f>D14-D19</f>
        <v>874471.56</v>
      </c>
    </row>
    <row r="27" spans="3:4" ht="12.75">
      <c r="C27" s="128" t="s">
        <v>254</v>
      </c>
      <c r="D27" s="129">
        <f>D10-D25</f>
        <v>-472482.66000000015</v>
      </c>
    </row>
    <row r="28" spans="3:4" ht="12.75">
      <c r="C28" s="128" t="s">
        <v>255</v>
      </c>
      <c r="D28" s="129">
        <f>D27</f>
        <v>-472482.66000000015</v>
      </c>
    </row>
    <row r="29" spans="3:4" ht="12.75">
      <c r="C29" s="128" t="s">
        <v>256</v>
      </c>
      <c r="D29" s="129">
        <v>0</v>
      </c>
    </row>
    <row r="30" spans="3:6" ht="12.75">
      <c r="C30" s="109" t="s">
        <v>257</v>
      </c>
      <c r="D30" s="113">
        <f>D27-D28+D29</f>
        <v>0</v>
      </c>
      <c r="F30" s="130"/>
    </row>
    <row r="31" spans="3:4" ht="12.75">
      <c r="C31" s="109" t="s">
        <v>258</v>
      </c>
      <c r="D31" s="131">
        <f>D30*0.19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G1" sqref="G1"/>
    </sheetView>
  </sheetViews>
  <sheetFormatPr defaultColWidth="9.00390625" defaultRowHeight="12.75"/>
  <cols>
    <col min="2" max="2" width="45.875" style="0" customWidth="1"/>
    <col min="3" max="6" width="12.75390625" style="0" customWidth="1"/>
    <col min="7" max="7" width="13.75390625" style="0" customWidth="1"/>
  </cols>
  <sheetData>
    <row r="1" ht="12.75">
      <c r="G1" t="s">
        <v>263</v>
      </c>
    </row>
    <row r="2" ht="13.5" thickBot="1"/>
    <row r="3" spans="2:6" ht="13.5" thickBot="1">
      <c r="B3" s="132" t="s">
        <v>155</v>
      </c>
      <c r="C3" s="135" t="s">
        <v>156</v>
      </c>
      <c r="D3" s="136"/>
      <c r="E3" s="136"/>
      <c r="F3" s="137"/>
    </row>
    <row r="4" spans="2:6" ht="13.5" thickBot="1">
      <c r="B4" s="133"/>
      <c r="C4" s="138">
        <v>2011</v>
      </c>
      <c r="D4" s="139"/>
      <c r="E4" s="138">
        <v>2012</v>
      </c>
      <c r="F4" s="139"/>
    </row>
    <row r="5" spans="2:6" ht="24.75" thickBot="1">
      <c r="B5" s="134"/>
      <c r="C5" s="1" t="s">
        <v>157</v>
      </c>
      <c r="D5" s="1" t="s">
        <v>158</v>
      </c>
      <c r="E5" s="1" t="s">
        <v>157</v>
      </c>
      <c r="F5" s="1" t="s">
        <v>158</v>
      </c>
    </row>
    <row r="6" spans="2:6" ht="12.75">
      <c r="B6" s="2" t="s">
        <v>163</v>
      </c>
      <c r="C6" s="14">
        <f>C7+C8+C12+C13+C14</f>
        <v>2238576.0300000003</v>
      </c>
      <c r="D6" s="14">
        <f>D7+D8+D12+D13+D14</f>
        <v>100</v>
      </c>
      <c r="E6" s="14">
        <f>E7+E8+E12+E13+E14</f>
        <v>2554964.29</v>
      </c>
      <c r="F6" s="10">
        <v>100</v>
      </c>
    </row>
    <row r="7" spans="2:6" ht="12.75">
      <c r="B7" s="3" t="s">
        <v>164</v>
      </c>
      <c r="C7" s="11">
        <v>21422</v>
      </c>
      <c r="D7" s="11">
        <f aca="true" t="shared" si="0" ref="D7:D13">C7/$C$6*100</f>
        <v>0.9569476181695735</v>
      </c>
      <c r="E7" s="15">
        <v>31628</v>
      </c>
      <c r="F7" s="11">
        <f>E7/$E6*100</f>
        <v>1.2379037986476125</v>
      </c>
    </row>
    <row r="8" spans="2:6" ht="12.75">
      <c r="B8" s="3" t="s">
        <v>165</v>
      </c>
      <c r="C8" s="11">
        <f>SUM(C9:C11)</f>
        <v>2206126.66</v>
      </c>
      <c r="D8" s="11">
        <f t="shared" si="0"/>
        <v>98.5504459278964</v>
      </c>
      <c r="E8" s="15">
        <f>SUM(E9:E11)</f>
        <v>2394471.42</v>
      </c>
      <c r="F8" s="11">
        <f>E8/$E6*100</f>
        <v>93.71839087426149</v>
      </c>
    </row>
    <row r="9" spans="2:6" ht="12.75">
      <c r="B9" s="3" t="s">
        <v>159</v>
      </c>
      <c r="C9" s="11">
        <v>2057000</v>
      </c>
      <c r="D9" s="11">
        <f t="shared" si="0"/>
        <v>91.88877091657234</v>
      </c>
      <c r="E9" s="15">
        <v>2153000</v>
      </c>
      <c r="F9" s="11">
        <f>E9/$E6*100</f>
        <v>84.26732257772574</v>
      </c>
    </row>
    <row r="10" spans="2:6" ht="12.75">
      <c r="B10" s="3" t="s">
        <v>259</v>
      </c>
      <c r="C10" s="11">
        <v>32895.44</v>
      </c>
      <c r="D10" s="11">
        <f t="shared" si="0"/>
        <v>1.4694805786873364</v>
      </c>
      <c r="E10" s="15">
        <v>4238.55</v>
      </c>
      <c r="F10" s="11">
        <f>E10/$E6*100</f>
        <v>0.1658946865359124</v>
      </c>
    </row>
    <row r="11" spans="2:6" ht="12.75">
      <c r="B11" s="3" t="s">
        <v>260</v>
      </c>
      <c r="C11" s="11">
        <v>116231.22</v>
      </c>
      <c r="D11" s="11">
        <f t="shared" si="0"/>
        <v>5.192194432636715</v>
      </c>
      <c r="E11" s="11">
        <v>237232.87</v>
      </c>
      <c r="F11" s="11">
        <v>9.28</v>
      </c>
    </row>
    <row r="12" spans="2:6" ht="12.75" customHeight="1">
      <c r="B12" s="3" t="s">
        <v>166</v>
      </c>
      <c r="C12" s="11">
        <v>11027.37</v>
      </c>
      <c r="D12" s="11">
        <f t="shared" si="0"/>
        <v>0.4926064539340216</v>
      </c>
      <c r="E12" s="11">
        <v>128851.46</v>
      </c>
      <c r="F12" s="11">
        <f>E12/$E6*100</f>
        <v>5.043180466526207</v>
      </c>
    </row>
    <row r="13" spans="2:6" ht="12.75">
      <c r="B13" s="3" t="s">
        <v>167</v>
      </c>
      <c r="C13" s="11">
        <v>0</v>
      </c>
      <c r="D13" s="11">
        <f t="shared" si="0"/>
        <v>0</v>
      </c>
      <c r="E13" s="11">
        <v>13.41</v>
      </c>
      <c r="F13" s="11">
        <f>E13/E6*100</f>
        <v>0.0005248605646852309</v>
      </c>
    </row>
    <row r="14" spans="2:6" ht="13.5" thickBot="1">
      <c r="B14" s="4" t="s">
        <v>168</v>
      </c>
      <c r="C14" s="12">
        <v>0</v>
      </c>
      <c r="D14" s="12">
        <v>0</v>
      </c>
      <c r="E14" s="12">
        <v>0</v>
      </c>
      <c r="F14" s="12">
        <v>0</v>
      </c>
    </row>
    <row r="15" spans="2:6" ht="12.75">
      <c r="B15" s="5"/>
      <c r="C15" s="6"/>
      <c r="D15" s="6"/>
      <c r="E15" s="6"/>
      <c r="F15" s="6"/>
    </row>
    <row r="16" spans="2:6" ht="12.75">
      <c r="B16" s="7"/>
      <c r="C16" s="6"/>
      <c r="D16" s="6"/>
      <c r="E16" s="6"/>
      <c r="F16" s="6"/>
    </row>
    <row r="17" spans="2:6" ht="13.5" thickBot="1">
      <c r="B17" s="7"/>
      <c r="C17" s="6"/>
      <c r="D17" s="6"/>
      <c r="E17" s="6"/>
      <c r="F17" s="6"/>
    </row>
    <row r="18" spans="2:6" ht="13.5" customHeight="1" thickBot="1">
      <c r="B18" s="132" t="s">
        <v>155</v>
      </c>
      <c r="C18" s="135" t="s">
        <v>160</v>
      </c>
      <c r="D18" s="136"/>
      <c r="E18" s="136"/>
      <c r="F18" s="137"/>
    </row>
    <row r="19" spans="2:6" ht="13.5" thickBot="1">
      <c r="B19" s="133"/>
      <c r="C19" s="135">
        <v>2011</v>
      </c>
      <c r="D19" s="137"/>
      <c r="E19" s="135">
        <v>2012</v>
      </c>
      <c r="F19" s="137"/>
    </row>
    <row r="20" spans="2:6" ht="24.75" thickBot="1">
      <c r="B20" s="134"/>
      <c r="C20" s="8" t="s">
        <v>157</v>
      </c>
      <c r="D20" s="8" t="s">
        <v>158</v>
      </c>
      <c r="E20" s="8" t="s">
        <v>157</v>
      </c>
      <c r="F20" s="8" t="s">
        <v>158</v>
      </c>
    </row>
    <row r="21" spans="2:7" ht="12.75">
      <c r="B21" s="2" t="s">
        <v>173</v>
      </c>
      <c r="C21" s="10">
        <f>C22+C23+C24+C25+C26</f>
        <v>2179052.89</v>
      </c>
      <c r="D21" s="10">
        <f>D22+D23+D24+D25+D26</f>
        <v>99.99999999999999</v>
      </c>
      <c r="E21" s="10">
        <f>E22+E23+E24+E25+E26</f>
        <v>3027630.59</v>
      </c>
      <c r="F21" s="10">
        <v>100</v>
      </c>
      <c r="G21" s="9"/>
    </row>
    <row r="22" spans="2:6" ht="12.75" customHeight="1">
      <c r="B22" s="3" t="s">
        <v>169</v>
      </c>
      <c r="C22" s="11">
        <v>2057000</v>
      </c>
      <c r="D22" s="11">
        <f>C22/$C$21*100</f>
        <v>94.39881011791319</v>
      </c>
      <c r="E22" s="11">
        <v>2153000</v>
      </c>
      <c r="F22" s="11">
        <f>E22/E21*100</f>
        <v>71.11171379728992</v>
      </c>
    </row>
    <row r="23" spans="2:6" ht="12.75">
      <c r="B23" s="3" t="s">
        <v>170</v>
      </c>
      <c r="C23" s="11">
        <v>105738.16</v>
      </c>
      <c r="D23" s="11">
        <f>C23/$C$21*100</f>
        <v>4.852482492978864</v>
      </c>
      <c r="E23" s="11">
        <v>377714.33</v>
      </c>
      <c r="F23" s="11">
        <f>E23/E21*100</f>
        <v>12.47557516585932</v>
      </c>
    </row>
    <row r="24" spans="2:6" ht="12.75" customHeight="1">
      <c r="B24" s="3" t="s">
        <v>174</v>
      </c>
      <c r="C24" s="11">
        <v>0.68</v>
      </c>
      <c r="D24" s="11">
        <f>C24/$C$21*100</f>
        <v>3.1206218220797754E-05</v>
      </c>
      <c r="E24" s="11">
        <v>79070.5</v>
      </c>
      <c r="F24" s="11">
        <f>E24/E21*100</f>
        <v>2.6116297100829597</v>
      </c>
    </row>
    <row r="25" spans="2:6" ht="12.75">
      <c r="B25" s="3" t="s">
        <v>171</v>
      </c>
      <c r="C25" s="11">
        <v>16314.05</v>
      </c>
      <c r="D25" s="11">
        <f>C25/$C$21*100</f>
        <v>0.7486761828897139</v>
      </c>
      <c r="E25" s="11">
        <v>417845.76</v>
      </c>
      <c r="F25" s="11">
        <f>E25/E21*100</f>
        <v>13.80108132676781</v>
      </c>
    </row>
    <row r="26" spans="2:6" ht="13.5" thickBot="1">
      <c r="B26" s="4" t="s">
        <v>172</v>
      </c>
      <c r="C26" s="13">
        <v>0</v>
      </c>
      <c r="D26" s="13">
        <v>0</v>
      </c>
      <c r="E26" s="13">
        <v>0</v>
      </c>
      <c r="F26" s="13">
        <v>0</v>
      </c>
    </row>
    <row r="32" ht="12.75">
      <c r="E32" s="9"/>
    </row>
    <row r="35" spans="6:7" ht="12.75">
      <c r="F35" s="9"/>
      <c r="G35" s="9"/>
    </row>
  </sheetData>
  <sheetProtection/>
  <mergeCells count="8">
    <mergeCell ref="B18:B20"/>
    <mergeCell ref="C18:F18"/>
    <mergeCell ref="C19:D19"/>
    <mergeCell ref="E19:F19"/>
    <mergeCell ref="B3:B5"/>
    <mergeCell ref="C3:F3"/>
    <mergeCell ref="C4:D4"/>
    <mergeCell ref="E4:F4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ABES Audyt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finansowe</dc:title>
  <dc:subject>PZBad</dc:subject>
  <dc:creator>Ewa Sobińska</dc:creator>
  <cp:keywords/>
  <dc:description/>
  <cp:lastModifiedBy>Małgorzata Wiśniewska</cp:lastModifiedBy>
  <cp:lastPrinted>2013-11-22T08:42:23Z</cp:lastPrinted>
  <dcterms:created xsi:type="dcterms:W3CDTF">2003-09-09T13:44:55Z</dcterms:created>
  <dcterms:modified xsi:type="dcterms:W3CDTF">2013-11-22T08:43:10Z</dcterms:modified>
  <cp:category/>
  <cp:version/>
  <cp:contentType/>
  <cp:contentStatus/>
</cp:coreProperties>
</file>